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10783" windowHeight="5349"/>
  </bookViews>
  <sheets>
    <sheet name="Rekapitulace stavby" sheetId="1" r:id="rId1"/>
    <sheet name="02122024-02-01 - Nová stř..." sheetId="2" r:id="rId2"/>
    <sheet name="02122024-02-02 - Nová stř..." sheetId="3" r:id="rId3"/>
    <sheet name="Pokyny pro vyplnění" sheetId="4" r:id="rId4"/>
  </sheets>
  <definedNames>
    <definedName name="_xlnm._FilterDatabase" localSheetId="1" hidden="1">'02122024-02-01 - Nová stř...'!$C$90:$K$376</definedName>
    <definedName name="_xlnm._FilterDatabase" localSheetId="2" hidden="1">'02122024-02-02 - Nová stř...'!$C$79:$K$87</definedName>
    <definedName name="_xlnm.Print_Titles" localSheetId="1">'02122024-02-01 - Nová stř...'!$90:$90</definedName>
    <definedName name="_xlnm.Print_Titles" localSheetId="2">'02122024-02-02 - Nová stř...'!$79:$79</definedName>
    <definedName name="_xlnm.Print_Titles" localSheetId="0">'Rekapitulace stavby'!$49:$49</definedName>
    <definedName name="_xlnm.Print_Area" localSheetId="1">'02122024-02-01 - Nová stř...'!$C$4:$J$36,'02122024-02-01 - Nová stř...'!$C$42:$J$72,'02122024-02-01 - Nová stř...'!$C$78:$K$376</definedName>
    <definedName name="_xlnm.Print_Area" localSheetId="2">'02122024-02-02 - Nová stř...'!$C$4:$J$36,'02122024-02-02 - Nová stř...'!$C$42:$J$61,'02122024-02-02 - Nová stř...'!$C$67:$K$87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52511"/>
</workbook>
</file>

<file path=xl/calcChain.xml><?xml version="1.0" encoding="utf-8"?>
<calcChain xmlns="http://schemas.openxmlformats.org/spreadsheetml/2006/main">
  <c r="AY53" i="1" l="1"/>
  <c r="AX53" i="1"/>
  <c r="BI87" i="3"/>
  <c r="BH87" i="3"/>
  <c r="BG87" i="3"/>
  <c r="BE87" i="3"/>
  <c r="T87" i="3"/>
  <c r="T86" i="3" s="1"/>
  <c r="R87" i="3"/>
  <c r="R86" i="3" s="1"/>
  <c r="P87" i="3"/>
  <c r="P86" i="3" s="1"/>
  <c r="BK87" i="3"/>
  <c r="BK86" i="3" s="1"/>
  <c r="J86" i="3" s="1"/>
  <c r="J60" i="3" s="1"/>
  <c r="J87" i="3"/>
  <c r="BF87" i="3" s="1"/>
  <c r="BI85" i="3"/>
  <c r="BH85" i="3"/>
  <c r="BG85" i="3"/>
  <c r="BE85" i="3"/>
  <c r="T85" i="3"/>
  <c r="T84" i="3" s="1"/>
  <c r="R85" i="3"/>
  <c r="R84" i="3" s="1"/>
  <c r="P85" i="3"/>
  <c r="P84" i="3" s="1"/>
  <c r="BK85" i="3"/>
  <c r="BK84" i="3" s="1"/>
  <c r="J84" i="3" s="1"/>
  <c r="J59" i="3" s="1"/>
  <c r="J85" i="3"/>
  <c r="BF85" i="3" s="1"/>
  <c r="BI83" i="3"/>
  <c r="F34" i="3" s="1"/>
  <c r="BD53" i="1" s="1"/>
  <c r="BH83" i="3"/>
  <c r="F33" i="3" s="1"/>
  <c r="BC53" i="1" s="1"/>
  <c r="BG83" i="3"/>
  <c r="F32" i="3" s="1"/>
  <c r="BB53" i="1" s="1"/>
  <c r="BF83" i="3"/>
  <c r="J31" i="3" s="1"/>
  <c r="AW53" i="1" s="1"/>
  <c r="BE83" i="3"/>
  <c r="J30" i="3" s="1"/>
  <c r="AV53" i="1" s="1"/>
  <c r="T83" i="3"/>
  <c r="T82" i="3" s="1"/>
  <c r="R83" i="3"/>
  <c r="R82" i="3" s="1"/>
  <c r="P83" i="3"/>
  <c r="P82" i="3" s="1"/>
  <c r="P81" i="3" s="1"/>
  <c r="P80" i="3" s="1"/>
  <c r="AU53" i="1" s="1"/>
  <c r="BK83" i="3"/>
  <c r="BK82" i="3" s="1"/>
  <c r="J83" i="3"/>
  <c r="F76" i="3"/>
  <c r="F74" i="3"/>
  <c r="E72" i="3"/>
  <c r="F52" i="3"/>
  <c r="F51" i="3"/>
  <c r="F49" i="3"/>
  <c r="E47" i="3"/>
  <c r="J21" i="3"/>
  <c r="E21" i="3"/>
  <c r="J76" i="3" s="1"/>
  <c r="J20" i="3"/>
  <c r="J18" i="3"/>
  <c r="E18" i="3"/>
  <c r="F77" i="3" s="1"/>
  <c r="J17" i="3"/>
  <c r="J12" i="3"/>
  <c r="J49" i="3" s="1"/>
  <c r="E7" i="3"/>
  <c r="E45" i="3" s="1"/>
  <c r="AY52" i="1"/>
  <c r="AX52" i="1"/>
  <c r="BI376" i="2"/>
  <c r="BH376" i="2"/>
  <c r="BG376" i="2"/>
  <c r="BE376" i="2"/>
  <c r="T376" i="2"/>
  <c r="R376" i="2"/>
  <c r="P376" i="2"/>
  <c r="BK376" i="2"/>
  <c r="J376" i="2"/>
  <c r="BF376" i="2" s="1"/>
  <c r="BI375" i="2"/>
  <c r="BH375" i="2"/>
  <c r="BG375" i="2"/>
  <c r="BE375" i="2"/>
  <c r="T375" i="2"/>
  <c r="T374" i="2" s="1"/>
  <c r="R375" i="2"/>
  <c r="R374" i="2" s="1"/>
  <c r="P375" i="2"/>
  <c r="P374" i="2" s="1"/>
  <c r="BK375" i="2"/>
  <c r="BK374" i="2" s="1"/>
  <c r="J374" i="2" s="1"/>
  <c r="J71" i="2" s="1"/>
  <c r="J375" i="2"/>
  <c r="BF375" i="2" s="1"/>
  <c r="BI373" i="2"/>
  <c r="BH373" i="2"/>
  <c r="BG373" i="2"/>
  <c r="BE373" i="2"/>
  <c r="T373" i="2"/>
  <c r="R373" i="2"/>
  <c r="P373" i="2"/>
  <c r="BK373" i="2"/>
  <c r="J373" i="2"/>
  <c r="BF373" i="2" s="1"/>
  <c r="BI367" i="2"/>
  <c r="BH367" i="2"/>
  <c r="BG367" i="2"/>
  <c r="BE367" i="2"/>
  <c r="T367" i="2"/>
  <c r="R367" i="2"/>
  <c r="P367" i="2"/>
  <c r="BK367" i="2"/>
  <c r="J367" i="2"/>
  <c r="BF367" i="2" s="1"/>
  <c r="BI366" i="2"/>
  <c r="BH366" i="2"/>
  <c r="BG366" i="2"/>
  <c r="BE366" i="2"/>
  <c r="T366" i="2"/>
  <c r="R366" i="2"/>
  <c r="P366" i="2"/>
  <c r="BK366" i="2"/>
  <c r="J366" i="2"/>
  <c r="BF366" i="2" s="1"/>
  <c r="BI365" i="2"/>
  <c r="BH365" i="2"/>
  <c r="BG365" i="2"/>
  <c r="BE365" i="2"/>
  <c r="T365" i="2"/>
  <c r="R365" i="2"/>
  <c r="P365" i="2"/>
  <c r="BK365" i="2"/>
  <c r="J365" i="2"/>
  <c r="BF365" i="2" s="1"/>
  <c r="BI364" i="2"/>
  <c r="BH364" i="2"/>
  <c r="BG364" i="2"/>
  <c r="BE364" i="2"/>
  <c r="T364" i="2"/>
  <c r="T363" i="2" s="1"/>
  <c r="R364" i="2"/>
  <c r="R363" i="2" s="1"/>
  <c r="P364" i="2"/>
  <c r="P363" i="2" s="1"/>
  <c r="BK364" i="2"/>
  <c r="BK363" i="2" s="1"/>
  <c r="J363" i="2" s="1"/>
  <c r="J70" i="2" s="1"/>
  <c r="J364" i="2"/>
  <c r="BF364" i="2" s="1"/>
  <c r="BI362" i="2"/>
  <c r="BH362" i="2"/>
  <c r="BG362" i="2"/>
  <c r="BE362" i="2"/>
  <c r="T362" i="2"/>
  <c r="R362" i="2"/>
  <c r="P362" i="2"/>
  <c r="BK362" i="2"/>
  <c r="J362" i="2"/>
  <c r="BF362" i="2" s="1"/>
  <c r="BI361" i="2"/>
  <c r="BH361" i="2"/>
  <c r="BG361" i="2"/>
  <c r="BE361" i="2"/>
  <c r="T361" i="2"/>
  <c r="R361" i="2"/>
  <c r="P361" i="2"/>
  <c r="BK361" i="2"/>
  <c r="J361" i="2"/>
  <c r="BF361" i="2" s="1"/>
  <c r="BI353" i="2"/>
  <c r="BH353" i="2"/>
  <c r="BG353" i="2"/>
  <c r="BE353" i="2"/>
  <c r="T353" i="2"/>
  <c r="R353" i="2"/>
  <c r="P353" i="2"/>
  <c r="BK353" i="2"/>
  <c r="J353" i="2"/>
  <c r="BF353" i="2" s="1"/>
  <c r="BI350" i="2"/>
  <c r="BH350" i="2"/>
  <c r="BG350" i="2"/>
  <c r="BF350" i="2"/>
  <c r="BE350" i="2"/>
  <c r="T350" i="2"/>
  <c r="R350" i="2"/>
  <c r="P350" i="2"/>
  <c r="BK350" i="2"/>
  <c r="J350" i="2"/>
  <c r="BI347" i="2"/>
  <c r="BH347" i="2"/>
  <c r="BG347" i="2"/>
  <c r="BE347" i="2"/>
  <c r="T347" i="2"/>
  <c r="R347" i="2"/>
  <c r="P347" i="2"/>
  <c r="BK347" i="2"/>
  <c r="J347" i="2"/>
  <c r="BF347" i="2" s="1"/>
  <c r="BI346" i="2"/>
  <c r="BH346" i="2"/>
  <c r="BG346" i="2"/>
  <c r="BE346" i="2"/>
  <c r="T346" i="2"/>
  <c r="R346" i="2"/>
  <c r="P346" i="2"/>
  <c r="BK346" i="2"/>
  <c r="J346" i="2"/>
  <c r="BF346" i="2" s="1"/>
  <c r="BI345" i="2"/>
  <c r="BH345" i="2"/>
  <c r="BG345" i="2"/>
  <c r="BE345" i="2"/>
  <c r="T345" i="2"/>
  <c r="R345" i="2"/>
  <c r="P345" i="2"/>
  <c r="BK345" i="2"/>
  <c r="J345" i="2"/>
  <c r="BF345" i="2" s="1"/>
  <c r="BI339" i="2"/>
  <c r="BH339" i="2"/>
  <c r="BG339" i="2"/>
  <c r="BE339" i="2"/>
  <c r="T339" i="2"/>
  <c r="R339" i="2"/>
  <c r="P339" i="2"/>
  <c r="BK339" i="2"/>
  <c r="J339" i="2"/>
  <c r="BF339" i="2" s="1"/>
  <c r="BI308" i="2"/>
  <c r="BH308" i="2"/>
  <c r="BG308" i="2"/>
  <c r="BE308" i="2"/>
  <c r="T308" i="2"/>
  <c r="T307" i="2" s="1"/>
  <c r="R308" i="2"/>
  <c r="R307" i="2" s="1"/>
  <c r="P308" i="2"/>
  <c r="P307" i="2" s="1"/>
  <c r="BK308" i="2"/>
  <c r="BK307" i="2" s="1"/>
  <c r="J307" i="2" s="1"/>
  <c r="J69" i="2" s="1"/>
  <c r="J308" i="2"/>
  <c r="BF308" i="2" s="1"/>
  <c r="BI306" i="2"/>
  <c r="BH306" i="2"/>
  <c r="BG306" i="2"/>
  <c r="BE306" i="2"/>
  <c r="T306" i="2"/>
  <c r="R306" i="2"/>
  <c r="P306" i="2"/>
  <c r="BK306" i="2"/>
  <c r="J306" i="2"/>
  <c r="BF306" i="2" s="1"/>
  <c r="BI303" i="2"/>
  <c r="BH303" i="2"/>
  <c r="BG303" i="2"/>
  <c r="BE303" i="2"/>
  <c r="T303" i="2"/>
  <c r="R303" i="2"/>
  <c r="P303" i="2"/>
  <c r="BK303" i="2"/>
  <c r="J303" i="2"/>
  <c r="BF303" i="2" s="1"/>
  <c r="BI302" i="2"/>
  <c r="BH302" i="2"/>
  <c r="BG302" i="2"/>
  <c r="BE302" i="2"/>
  <c r="T302" i="2"/>
  <c r="R302" i="2"/>
  <c r="P302" i="2"/>
  <c r="BK302" i="2"/>
  <c r="J302" i="2"/>
  <c r="BF302" i="2" s="1"/>
  <c r="BI301" i="2"/>
  <c r="BH301" i="2"/>
  <c r="BG301" i="2"/>
  <c r="BE301" i="2"/>
  <c r="T301" i="2"/>
  <c r="R301" i="2"/>
  <c r="P301" i="2"/>
  <c r="BK301" i="2"/>
  <c r="J301" i="2"/>
  <c r="BF301" i="2" s="1"/>
  <c r="BI295" i="2"/>
  <c r="BH295" i="2"/>
  <c r="BG295" i="2"/>
  <c r="BE295" i="2"/>
  <c r="T295" i="2"/>
  <c r="R295" i="2"/>
  <c r="P295" i="2"/>
  <c r="BK295" i="2"/>
  <c r="J295" i="2"/>
  <c r="BF295" i="2" s="1"/>
  <c r="BI292" i="2"/>
  <c r="BH292" i="2"/>
  <c r="BG292" i="2"/>
  <c r="BE292" i="2"/>
  <c r="T292" i="2"/>
  <c r="R292" i="2"/>
  <c r="P292" i="2"/>
  <c r="BK292" i="2"/>
  <c r="J292" i="2"/>
  <c r="BF292" i="2" s="1"/>
  <c r="BI288" i="2"/>
  <c r="BH288" i="2"/>
  <c r="BG288" i="2"/>
  <c r="BE288" i="2"/>
  <c r="T288" i="2"/>
  <c r="R288" i="2"/>
  <c r="P288" i="2"/>
  <c r="BK288" i="2"/>
  <c r="J288" i="2"/>
  <c r="BF288" i="2" s="1"/>
  <c r="BI285" i="2"/>
  <c r="BH285" i="2"/>
  <c r="BG285" i="2"/>
  <c r="BE285" i="2"/>
  <c r="T285" i="2"/>
  <c r="R285" i="2"/>
  <c r="P285" i="2"/>
  <c r="BK285" i="2"/>
  <c r="J285" i="2"/>
  <c r="BF285" i="2" s="1"/>
  <c r="BI282" i="2"/>
  <c r="BH282" i="2"/>
  <c r="BG282" i="2"/>
  <c r="BE282" i="2"/>
  <c r="T282" i="2"/>
  <c r="R282" i="2"/>
  <c r="P282" i="2"/>
  <c r="BK282" i="2"/>
  <c r="J282" i="2"/>
  <c r="BF282" i="2" s="1"/>
  <c r="BI278" i="2"/>
  <c r="BH278" i="2"/>
  <c r="BG278" i="2"/>
  <c r="BE278" i="2"/>
  <c r="T278" i="2"/>
  <c r="R278" i="2"/>
  <c r="P278" i="2"/>
  <c r="BK278" i="2"/>
  <c r="J278" i="2"/>
  <c r="BF278" i="2" s="1"/>
  <c r="BI274" i="2"/>
  <c r="BH274" i="2"/>
  <c r="BG274" i="2"/>
  <c r="BE274" i="2"/>
  <c r="T274" i="2"/>
  <c r="R274" i="2"/>
  <c r="P274" i="2"/>
  <c r="BK274" i="2"/>
  <c r="J274" i="2"/>
  <c r="BF274" i="2" s="1"/>
  <c r="BI273" i="2"/>
  <c r="BH273" i="2"/>
  <c r="BG273" i="2"/>
  <c r="BE273" i="2"/>
  <c r="T273" i="2"/>
  <c r="R273" i="2"/>
  <c r="P273" i="2"/>
  <c r="BK273" i="2"/>
  <c r="J273" i="2"/>
  <c r="BF273" i="2" s="1"/>
  <c r="BI272" i="2"/>
  <c r="BH272" i="2"/>
  <c r="BG272" i="2"/>
  <c r="BE272" i="2"/>
  <c r="T272" i="2"/>
  <c r="R272" i="2"/>
  <c r="P272" i="2"/>
  <c r="BK272" i="2"/>
  <c r="J272" i="2"/>
  <c r="BF272" i="2" s="1"/>
  <c r="BI269" i="2"/>
  <c r="BH269" i="2"/>
  <c r="BG269" i="2"/>
  <c r="BE269" i="2"/>
  <c r="T269" i="2"/>
  <c r="R269" i="2"/>
  <c r="P269" i="2"/>
  <c r="BK269" i="2"/>
  <c r="J269" i="2"/>
  <c r="BF269" i="2" s="1"/>
  <c r="BI266" i="2"/>
  <c r="BH266" i="2"/>
  <c r="BG266" i="2"/>
  <c r="BE266" i="2"/>
  <c r="T266" i="2"/>
  <c r="R266" i="2"/>
  <c r="P266" i="2"/>
  <c r="BK266" i="2"/>
  <c r="J266" i="2"/>
  <c r="BF266" i="2" s="1"/>
  <c r="BI263" i="2"/>
  <c r="BH263" i="2"/>
  <c r="BG263" i="2"/>
  <c r="BE263" i="2"/>
  <c r="T263" i="2"/>
  <c r="R263" i="2"/>
  <c r="P263" i="2"/>
  <c r="BK263" i="2"/>
  <c r="J263" i="2"/>
  <c r="BF263" i="2" s="1"/>
  <c r="BI260" i="2"/>
  <c r="BH260" i="2"/>
  <c r="BG260" i="2"/>
  <c r="BE260" i="2"/>
  <c r="T260" i="2"/>
  <c r="R260" i="2"/>
  <c r="P260" i="2"/>
  <c r="BK260" i="2"/>
  <c r="J260" i="2"/>
  <c r="BF260" i="2" s="1"/>
  <c r="BI257" i="2"/>
  <c r="BH257" i="2"/>
  <c r="BG257" i="2"/>
  <c r="BE257" i="2"/>
  <c r="T257" i="2"/>
  <c r="R257" i="2"/>
  <c r="P257" i="2"/>
  <c r="BK257" i="2"/>
  <c r="J257" i="2"/>
  <c r="BF257" i="2" s="1"/>
  <c r="BI253" i="2"/>
  <c r="BH253" i="2"/>
  <c r="BG253" i="2"/>
  <c r="BE253" i="2"/>
  <c r="T253" i="2"/>
  <c r="R253" i="2"/>
  <c r="P253" i="2"/>
  <c r="BK253" i="2"/>
  <c r="J253" i="2"/>
  <c r="BF253" i="2" s="1"/>
  <c r="BI250" i="2"/>
  <c r="BH250" i="2"/>
  <c r="BG250" i="2"/>
  <c r="BE250" i="2"/>
  <c r="T250" i="2"/>
  <c r="R250" i="2"/>
  <c r="P250" i="2"/>
  <c r="BK250" i="2"/>
  <c r="J250" i="2"/>
  <c r="BF250" i="2" s="1"/>
  <c r="BI247" i="2"/>
  <c r="BH247" i="2"/>
  <c r="BG247" i="2"/>
  <c r="BE247" i="2"/>
  <c r="T247" i="2"/>
  <c r="R247" i="2"/>
  <c r="P247" i="2"/>
  <c r="BK247" i="2"/>
  <c r="J247" i="2"/>
  <c r="BF247" i="2" s="1"/>
  <c r="BI244" i="2"/>
  <c r="BH244" i="2"/>
  <c r="BG244" i="2"/>
  <c r="BE244" i="2"/>
  <c r="T244" i="2"/>
  <c r="R244" i="2"/>
  <c r="P244" i="2"/>
  <c r="BK244" i="2"/>
  <c r="J244" i="2"/>
  <c r="BF244" i="2" s="1"/>
  <c r="BI236" i="2"/>
  <c r="BH236" i="2"/>
  <c r="BG236" i="2"/>
  <c r="BE236" i="2"/>
  <c r="T236" i="2"/>
  <c r="R236" i="2"/>
  <c r="P236" i="2"/>
  <c r="BK236" i="2"/>
  <c r="J236" i="2"/>
  <c r="BF236" i="2" s="1"/>
  <c r="BI235" i="2"/>
  <c r="BH235" i="2"/>
  <c r="BG235" i="2"/>
  <c r="BE235" i="2"/>
  <c r="T235" i="2"/>
  <c r="R235" i="2"/>
  <c r="P235" i="2"/>
  <c r="BK235" i="2"/>
  <c r="J235" i="2"/>
  <c r="BF235" i="2" s="1"/>
  <c r="BI234" i="2"/>
  <c r="BH234" i="2"/>
  <c r="BG234" i="2"/>
  <c r="BE234" i="2"/>
  <c r="T234" i="2"/>
  <c r="R234" i="2"/>
  <c r="P234" i="2"/>
  <c r="BK234" i="2"/>
  <c r="J234" i="2"/>
  <c r="BF234" i="2" s="1"/>
  <c r="BI231" i="2"/>
  <c r="BH231" i="2"/>
  <c r="BG231" i="2"/>
  <c r="BE231" i="2"/>
  <c r="T231" i="2"/>
  <c r="R231" i="2"/>
  <c r="P231" i="2"/>
  <c r="BK231" i="2"/>
  <c r="J231" i="2"/>
  <c r="BF231" i="2" s="1"/>
  <c r="BI225" i="2"/>
  <c r="BH225" i="2"/>
  <c r="BG225" i="2"/>
  <c r="BE225" i="2"/>
  <c r="T225" i="2"/>
  <c r="R225" i="2"/>
  <c r="P225" i="2"/>
  <c r="BK225" i="2"/>
  <c r="J225" i="2"/>
  <c r="BF225" i="2" s="1"/>
  <c r="BI217" i="2"/>
  <c r="BH217" i="2"/>
  <c r="BG217" i="2"/>
  <c r="BE217" i="2"/>
  <c r="T217" i="2"/>
  <c r="R217" i="2"/>
  <c r="P217" i="2"/>
  <c r="BK217" i="2"/>
  <c r="J217" i="2"/>
  <c r="BF217" i="2" s="1"/>
  <c r="BI214" i="2"/>
  <c r="BH214" i="2"/>
  <c r="BG214" i="2"/>
  <c r="BE214" i="2"/>
  <c r="T214" i="2"/>
  <c r="R214" i="2"/>
  <c r="P214" i="2"/>
  <c r="BK214" i="2"/>
  <c r="J214" i="2"/>
  <c r="BF214" i="2" s="1"/>
  <c r="BI211" i="2"/>
  <c r="BH211" i="2"/>
  <c r="BG211" i="2"/>
  <c r="BE211" i="2"/>
  <c r="T211" i="2"/>
  <c r="R211" i="2"/>
  <c r="P211" i="2"/>
  <c r="BK211" i="2"/>
  <c r="J211" i="2"/>
  <c r="BF211" i="2" s="1"/>
  <c r="BI208" i="2"/>
  <c r="BH208" i="2"/>
  <c r="BG208" i="2"/>
  <c r="BE208" i="2"/>
  <c r="T208" i="2"/>
  <c r="R208" i="2"/>
  <c r="P208" i="2"/>
  <c r="BK208" i="2"/>
  <c r="J208" i="2"/>
  <c r="BF208" i="2" s="1"/>
  <c r="BI205" i="2"/>
  <c r="BH205" i="2"/>
  <c r="BG205" i="2"/>
  <c r="BE205" i="2"/>
  <c r="T205" i="2"/>
  <c r="R205" i="2"/>
  <c r="P205" i="2"/>
  <c r="BK205" i="2"/>
  <c r="J205" i="2"/>
  <c r="BF205" i="2" s="1"/>
  <c r="BI204" i="2"/>
  <c r="BH204" i="2"/>
  <c r="BG204" i="2"/>
  <c r="BE204" i="2"/>
  <c r="T204" i="2"/>
  <c r="R204" i="2"/>
  <c r="P204" i="2"/>
  <c r="BK204" i="2"/>
  <c r="J204" i="2"/>
  <c r="BF204" i="2" s="1"/>
  <c r="BI203" i="2"/>
  <c r="BH203" i="2"/>
  <c r="BG203" i="2"/>
  <c r="BE203" i="2"/>
  <c r="T203" i="2"/>
  <c r="T202" i="2" s="1"/>
  <c r="R203" i="2"/>
  <c r="R202" i="2" s="1"/>
  <c r="P203" i="2"/>
  <c r="BK203" i="2"/>
  <c r="BK202" i="2" s="1"/>
  <c r="J202" i="2" s="1"/>
  <c r="J68" i="2" s="1"/>
  <c r="J203" i="2"/>
  <c r="BF203" i="2" s="1"/>
  <c r="BI201" i="2"/>
  <c r="BH201" i="2"/>
  <c r="BG201" i="2"/>
  <c r="BE201" i="2"/>
  <c r="T201" i="2"/>
  <c r="R201" i="2"/>
  <c r="P201" i="2"/>
  <c r="BK201" i="2"/>
  <c r="J201" i="2"/>
  <c r="BF201" i="2" s="1"/>
  <c r="BI192" i="2"/>
  <c r="BH192" i="2"/>
  <c r="BG192" i="2"/>
  <c r="BE192" i="2"/>
  <c r="T192" i="2"/>
  <c r="R192" i="2"/>
  <c r="P192" i="2"/>
  <c r="BK192" i="2"/>
  <c r="J192" i="2"/>
  <c r="BF192" i="2" s="1"/>
  <c r="BI189" i="2"/>
  <c r="BH189" i="2"/>
  <c r="BG189" i="2"/>
  <c r="BE189" i="2"/>
  <c r="T189" i="2"/>
  <c r="R189" i="2"/>
  <c r="P189" i="2"/>
  <c r="BK189" i="2"/>
  <c r="J189" i="2"/>
  <c r="BF189" i="2" s="1"/>
  <c r="BI186" i="2"/>
  <c r="BH186" i="2"/>
  <c r="BG186" i="2"/>
  <c r="BE186" i="2"/>
  <c r="T186" i="2"/>
  <c r="R186" i="2"/>
  <c r="P186" i="2"/>
  <c r="BK186" i="2"/>
  <c r="J186" i="2"/>
  <c r="BF186" i="2" s="1"/>
  <c r="BI181" i="2"/>
  <c r="BH181" i="2"/>
  <c r="BG181" i="2"/>
  <c r="BE181" i="2"/>
  <c r="T181" i="2"/>
  <c r="T180" i="2" s="1"/>
  <c r="R181" i="2"/>
  <c r="R180" i="2" s="1"/>
  <c r="P181" i="2"/>
  <c r="P180" i="2" s="1"/>
  <c r="BK181" i="2"/>
  <c r="BK180" i="2" s="1"/>
  <c r="J180" i="2" s="1"/>
  <c r="J67" i="2" s="1"/>
  <c r="J181" i="2"/>
  <c r="BF181" i="2" s="1"/>
  <c r="BI179" i="2"/>
  <c r="BH179" i="2"/>
  <c r="BG179" i="2"/>
  <c r="BE179" i="2"/>
  <c r="T179" i="2"/>
  <c r="R179" i="2"/>
  <c r="P179" i="2"/>
  <c r="BK179" i="2"/>
  <c r="J179" i="2"/>
  <c r="BF179" i="2" s="1"/>
  <c r="BI176" i="2"/>
  <c r="BH176" i="2"/>
  <c r="BG176" i="2"/>
  <c r="BE176" i="2"/>
  <c r="T176" i="2"/>
  <c r="R176" i="2"/>
  <c r="P176" i="2"/>
  <c r="BK176" i="2"/>
  <c r="J176" i="2"/>
  <c r="BF176" i="2" s="1"/>
  <c r="BI173" i="2"/>
  <c r="BH173" i="2"/>
  <c r="BG173" i="2"/>
  <c r="BE173" i="2"/>
  <c r="T173" i="2"/>
  <c r="R173" i="2"/>
  <c r="P173" i="2"/>
  <c r="BK173" i="2"/>
  <c r="J173" i="2"/>
  <c r="BF173" i="2" s="1"/>
  <c r="BI170" i="2"/>
  <c r="BH170" i="2"/>
  <c r="BG170" i="2"/>
  <c r="BE170" i="2"/>
  <c r="T170" i="2"/>
  <c r="R170" i="2"/>
  <c r="P170" i="2"/>
  <c r="BK170" i="2"/>
  <c r="J170" i="2"/>
  <c r="BF170" i="2" s="1"/>
  <c r="BI167" i="2"/>
  <c r="BH167" i="2"/>
  <c r="BG167" i="2"/>
  <c r="BE167" i="2"/>
  <c r="T167" i="2"/>
  <c r="R167" i="2"/>
  <c r="P167" i="2"/>
  <c r="BK167" i="2"/>
  <c r="J167" i="2"/>
  <c r="BF167" i="2" s="1"/>
  <c r="BI166" i="2"/>
  <c r="BH166" i="2"/>
  <c r="BG166" i="2"/>
  <c r="BE166" i="2"/>
  <c r="T166" i="2"/>
  <c r="T165" i="2" s="1"/>
  <c r="R166" i="2"/>
  <c r="R165" i="2" s="1"/>
  <c r="P166" i="2"/>
  <c r="P165" i="2" s="1"/>
  <c r="BK166" i="2"/>
  <c r="BK165" i="2" s="1"/>
  <c r="J165" i="2" s="1"/>
  <c r="J66" i="2" s="1"/>
  <c r="J166" i="2"/>
  <c r="BF166" i="2" s="1"/>
  <c r="BI164" i="2"/>
  <c r="BH164" i="2"/>
  <c r="BG164" i="2"/>
  <c r="BE164" i="2"/>
  <c r="T164" i="2"/>
  <c r="R164" i="2"/>
  <c r="P164" i="2"/>
  <c r="BK164" i="2"/>
  <c r="J164" i="2"/>
  <c r="BF164" i="2" s="1"/>
  <c r="BI163" i="2"/>
  <c r="BH163" i="2"/>
  <c r="BG163" i="2"/>
  <c r="BE163" i="2"/>
  <c r="T163" i="2"/>
  <c r="R163" i="2"/>
  <c r="P163" i="2"/>
  <c r="BK163" i="2"/>
  <c r="J163" i="2"/>
  <c r="BF163" i="2" s="1"/>
  <c r="BI162" i="2"/>
  <c r="BH162" i="2"/>
  <c r="BG162" i="2"/>
  <c r="BE162" i="2"/>
  <c r="T162" i="2"/>
  <c r="T161" i="2" s="1"/>
  <c r="R162" i="2"/>
  <c r="R161" i="2" s="1"/>
  <c r="P162" i="2"/>
  <c r="P161" i="2" s="1"/>
  <c r="BK162" i="2"/>
  <c r="BK161" i="2" s="1"/>
  <c r="J161" i="2" s="1"/>
  <c r="J65" i="2" s="1"/>
  <c r="J162" i="2"/>
  <c r="BF162" i="2" s="1"/>
  <c r="BI135" i="2"/>
  <c r="BH135" i="2"/>
  <c r="BG135" i="2"/>
  <c r="BE135" i="2"/>
  <c r="T135" i="2"/>
  <c r="R135" i="2"/>
  <c r="P135" i="2"/>
  <c r="BK135" i="2"/>
  <c r="J135" i="2"/>
  <c r="BF135" i="2" s="1"/>
  <c r="BI128" i="2"/>
  <c r="BH128" i="2"/>
  <c r="BG128" i="2"/>
  <c r="BE128" i="2"/>
  <c r="T128" i="2"/>
  <c r="T127" i="2" s="1"/>
  <c r="T126" i="2" s="1"/>
  <c r="R128" i="2"/>
  <c r="R127" i="2" s="1"/>
  <c r="P128" i="2"/>
  <c r="P127" i="2" s="1"/>
  <c r="BK128" i="2"/>
  <c r="BK127" i="2" s="1"/>
  <c r="J128" i="2"/>
  <c r="BF128" i="2" s="1"/>
  <c r="BI125" i="2"/>
  <c r="BH125" i="2"/>
  <c r="BG125" i="2"/>
  <c r="BF125" i="2"/>
  <c r="BE125" i="2"/>
  <c r="T125" i="2"/>
  <c r="T124" i="2" s="1"/>
  <c r="R125" i="2"/>
  <c r="R124" i="2" s="1"/>
  <c r="P125" i="2"/>
  <c r="P124" i="2" s="1"/>
  <c r="BK125" i="2"/>
  <c r="BK124" i="2" s="1"/>
  <c r="J124" i="2" s="1"/>
  <c r="J62" i="2" s="1"/>
  <c r="J125" i="2"/>
  <c r="BI123" i="2"/>
  <c r="BH123" i="2"/>
  <c r="BG123" i="2"/>
  <c r="BE123" i="2"/>
  <c r="T123" i="2"/>
  <c r="R123" i="2"/>
  <c r="P123" i="2"/>
  <c r="BK123" i="2"/>
  <c r="J123" i="2"/>
  <c r="BF123" i="2" s="1"/>
  <c r="BI122" i="2"/>
  <c r="BH122" i="2"/>
  <c r="BG122" i="2"/>
  <c r="BE122" i="2"/>
  <c r="T122" i="2"/>
  <c r="R122" i="2"/>
  <c r="P122" i="2"/>
  <c r="BK122" i="2"/>
  <c r="J122" i="2"/>
  <c r="BF122" i="2" s="1"/>
  <c r="BI119" i="2"/>
  <c r="BH119" i="2"/>
  <c r="BG119" i="2"/>
  <c r="BE119" i="2"/>
  <c r="T119" i="2"/>
  <c r="R119" i="2"/>
  <c r="P119" i="2"/>
  <c r="BK119" i="2"/>
  <c r="J119" i="2"/>
  <c r="BF119" i="2" s="1"/>
  <c r="BI118" i="2"/>
  <c r="BH118" i="2"/>
  <c r="BG118" i="2"/>
  <c r="BF118" i="2"/>
  <c r="BE118" i="2"/>
  <c r="T118" i="2"/>
  <c r="R118" i="2"/>
  <c r="P118" i="2"/>
  <c r="BK118" i="2"/>
  <c r="J118" i="2"/>
  <c r="BI117" i="2"/>
  <c r="BH117" i="2"/>
  <c r="BG117" i="2"/>
  <c r="BE117" i="2"/>
  <c r="T117" i="2"/>
  <c r="T116" i="2" s="1"/>
  <c r="T115" i="2" s="1"/>
  <c r="R117" i="2"/>
  <c r="R116" i="2" s="1"/>
  <c r="R115" i="2" s="1"/>
  <c r="P117" i="2"/>
  <c r="P116" i="2" s="1"/>
  <c r="P115" i="2" s="1"/>
  <c r="BK117" i="2"/>
  <c r="BK116" i="2" s="1"/>
  <c r="J117" i="2"/>
  <c r="BF117" i="2" s="1"/>
  <c r="BI114" i="2"/>
  <c r="BH114" i="2"/>
  <c r="BG114" i="2"/>
  <c r="BE114" i="2"/>
  <c r="T114" i="2"/>
  <c r="R114" i="2"/>
  <c r="P114" i="2"/>
  <c r="BK114" i="2"/>
  <c r="J114" i="2"/>
  <c r="BF114" i="2" s="1"/>
  <c r="BI111" i="2"/>
  <c r="BH111" i="2"/>
  <c r="BG111" i="2"/>
  <c r="BF111" i="2"/>
  <c r="BE111" i="2"/>
  <c r="T111" i="2"/>
  <c r="R111" i="2"/>
  <c r="P111" i="2"/>
  <c r="BK111" i="2"/>
  <c r="J111" i="2"/>
  <c r="BI108" i="2"/>
  <c r="BH108" i="2"/>
  <c r="BG108" i="2"/>
  <c r="BE108" i="2"/>
  <c r="T108" i="2"/>
  <c r="R108" i="2"/>
  <c r="P108" i="2"/>
  <c r="BK108" i="2"/>
  <c r="J108" i="2"/>
  <c r="BF108" i="2" s="1"/>
  <c r="BI107" i="2"/>
  <c r="BH107" i="2"/>
  <c r="BG107" i="2"/>
  <c r="BE107" i="2"/>
  <c r="T107" i="2"/>
  <c r="R107" i="2"/>
  <c r="P107" i="2"/>
  <c r="BK107" i="2"/>
  <c r="J107" i="2"/>
  <c r="BF107" i="2" s="1"/>
  <c r="BI104" i="2"/>
  <c r="BH104" i="2"/>
  <c r="BG104" i="2"/>
  <c r="BE104" i="2"/>
  <c r="T104" i="2"/>
  <c r="R104" i="2"/>
  <c r="P104" i="2"/>
  <c r="BK104" i="2"/>
  <c r="J104" i="2"/>
  <c r="BF104" i="2" s="1"/>
  <c r="BI103" i="2"/>
  <c r="BH103" i="2"/>
  <c r="BG103" i="2"/>
  <c r="BF103" i="2"/>
  <c r="BE103" i="2"/>
  <c r="T103" i="2"/>
  <c r="R103" i="2"/>
  <c r="P103" i="2"/>
  <c r="BK103" i="2"/>
  <c r="J103" i="2"/>
  <c r="BI102" i="2"/>
  <c r="BH102" i="2"/>
  <c r="BG102" i="2"/>
  <c r="BE102" i="2"/>
  <c r="T102" i="2"/>
  <c r="R102" i="2"/>
  <c r="P102" i="2"/>
  <c r="BK102" i="2"/>
  <c r="J102" i="2"/>
  <c r="BF102" i="2" s="1"/>
  <c r="BI101" i="2"/>
  <c r="BH101" i="2"/>
  <c r="BG101" i="2"/>
  <c r="BE101" i="2"/>
  <c r="T101" i="2"/>
  <c r="R101" i="2"/>
  <c r="P101" i="2"/>
  <c r="BK101" i="2"/>
  <c r="J101" i="2"/>
  <c r="BF101" i="2" s="1"/>
  <c r="BI98" i="2"/>
  <c r="BH98" i="2"/>
  <c r="BG98" i="2"/>
  <c r="BE98" i="2"/>
  <c r="T98" i="2"/>
  <c r="R98" i="2"/>
  <c r="P98" i="2"/>
  <c r="BK98" i="2"/>
  <c r="J98" i="2"/>
  <c r="BF98" i="2" s="1"/>
  <c r="BI95" i="2"/>
  <c r="F34" i="2" s="1"/>
  <c r="BD52" i="1" s="1"/>
  <c r="BD51" i="1" s="1"/>
  <c r="W30" i="1" s="1"/>
  <c r="BH95" i="2"/>
  <c r="F33" i="2" s="1"/>
  <c r="BC52" i="1" s="1"/>
  <c r="BC51" i="1" s="1"/>
  <c r="BG95" i="2"/>
  <c r="F32" i="2" s="1"/>
  <c r="BB52" i="1" s="1"/>
  <c r="BB51" i="1" s="1"/>
  <c r="BF95" i="2"/>
  <c r="BE95" i="2"/>
  <c r="J30" i="2" s="1"/>
  <c r="AV52" i="1" s="1"/>
  <c r="T95" i="2"/>
  <c r="T94" i="2" s="1"/>
  <c r="R95" i="2"/>
  <c r="R94" i="2" s="1"/>
  <c r="P95" i="2"/>
  <c r="P94" i="2" s="1"/>
  <c r="P93" i="2" s="1"/>
  <c r="P92" i="2" s="1"/>
  <c r="BK95" i="2"/>
  <c r="BK94" i="2" s="1"/>
  <c r="J95" i="2"/>
  <c r="F87" i="2"/>
  <c r="F85" i="2"/>
  <c r="E83" i="2"/>
  <c r="F51" i="2"/>
  <c r="F49" i="2"/>
  <c r="E47" i="2"/>
  <c r="E45" i="2"/>
  <c r="J21" i="2"/>
  <c r="E21" i="2"/>
  <c r="J51" i="2" s="1"/>
  <c r="J20" i="2"/>
  <c r="J18" i="2"/>
  <c r="E18" i="2"/>
  <c r="F52" i="2" s="1"/>
  <c r="J17" i="2"/>
  <c r="J12" i="2"/>
  <c r="J85" i="2" s="1"/>
  <c r="E7" i="2"/>
  <c r="E81" i="2" s="1"/>
  <c r="AS51" i="1"/>
  <c r="L47" i="1"/>
  <c r="AM46" i="1"/>
  <c r="L46" i="1"/>
  <c r="AM44" i="1"/>
  <c r="L44" i="1"/>
  <c r="L42" i="1"/>
  <c r="L41" i="1"/>
  <c r="J94" i="2" l="1"/>
  <c r="J59" i="2" s="1"/>
  <c r="AX51" i="1"/>
  <c r="W28" i="1"/>
  <c r="P202" i="2"/>
  <c r="P126" i="2" s="1"/>
  <c r="P91" i="2" s="1"/>
  <c r="AU52" i="1" s="1"/>
  <c r="AU51" i="1" s="1"/>
  <c r="AY51" i="1"/>
  <c r="W29" i="1"/>
  <c r="R126" i="2"/>
  <c r="BK81" i="3"/>
  <c r="J82" i="3"/>
  <c r="J58" i="3" s="1"/>
  <c r="R93" i="2"/>
  <c r="R92" i="2" s="1"/>
  <c r="R91" i="2" s="1"/>
  <c r="T93" i="2"/>
  <c r="T92" i="2" s="1"/>
  <c r="T91" i="2" s="1"/>
  <c r="R81" i="3"/>
  <c r="R80" i="3" s="1"/>
  <c r="AT52" i="1"/>
  <c r="T81" i="3"/>
  <c r="T80" i="3" s="1"/>
  <c r="J31" i="2"/>
  <c r="AW52" i="1" s="1"/>
  <c r="BK115" i="2"/>
  <c r="J115" i="2" s="1"/>
  <c r="J60" i="2" s="1"/>
  <c r="J116" i="2"/>
  <c r="J61" i="2" s="1"/>
  <c r="BK126" i="2"/>
  <c r="J126" i="2" s="1"/>
  <c r="J63" i="2" s="1"/>
  <c r="J127" i="2"/>
  <c r="J64" i="2" s="1"/>
  <c r="AT53" i="1"/>
  <c r="J49" i="2"/>
  <c r="F31" i="2"/>
  <c r="BA52" i="1" s="1"/>
  <c r="J51" i="3"/>
  <c r="J87" i="2"/>
  <c r="F88" i="2"/>
  <c r="E70" i="3"/>
  <c r="F30" i="3"/>
  <c r="AZ53" i="1" s="1"/>
  <c r="J74" i="3"/>
  <c r="F31" i="3"/>
  <c r="BA53" i="1" s="1"/>
  <c r="F30" i="2"/>
  <c r="AZ52" i="1" s="1"/>
  <c r="BK80" i="3" l="1"/>
  <c r="J80" i="3" s="1"/>
  <c r="J81" i="3"/>
  <c r="J57" i="3" s="1"/>
  <c r="AZ51" i="1"/>
  <c r="BA51" i="1"/>
  <c r="BK93" i="2"/>
  <c r="J56" i="3" l="1"/>
  <c r="J27" i="3"/>
  <c r="BK92" i="2"/>
  <c r="J93" i="2"/>
  <c r="J58" i="2" s="1"/>
  <c r="W27" i="1"/>
  <c r="AW51" i="1"/>
  <c r="AK27" i="1" s="1"/>
  <c r="W26" i="1"/>
  <c r="AV51" i="1"/>
  <c r="AK26" i="1" l="1"/>
  <c r="AT51" i="1"/>
  <c r="BK91" i="2"/>
  <c r="J91" i="2" s="1"/>
  <c r="J92" i="2"/>
  <c r="J57" i="2" s="1"/>
  <c r="AG53" i="1"/>
  <c r="AN53" i="1" s="1"/>
  <c r="J36" i="3"/>
  <c r="J56" i="2" l="1"/>
  <c r="J27" i="2"/>
  <c r="AG52" i="1" l="1"/>
  <c r="J36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<sst xmlns="http://schemas.openxmlformats.org/spreadsheetml/2006/main" count="3961" uniqueCount="798">
  <si>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</si>
  <si>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</si>
  <si>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</si>
  <si>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</si>
  <si>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</si>
  <si>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</si>
  <si>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</si>
  <si>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{a398d158-74fa-4198-9fc7-ec2825e99cb9}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</si>
  <si>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</si>
  <si>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</si>
  <si>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</si>
  <si>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</si>
  <si>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</si>
  <si>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</si>
  <si>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</si>
  <si>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</si>
  <si>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02122024/02-00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</si>
  <si>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</si>
  <si>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</si>
  <si>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Nová střešní krytina objektu DPS Uničovská 2439/51a, Šternberk, objekt D</t>
  </si>
  <si>
    <t>KSO:</t>
  </si>
  <si>
    <t/>
  </si>
  <si>
    <t>CC-CZ:</t>
  </si>
  <si>
    <t>Místo:</t>
  </si>
  <si>
    <t xml:space="preserve"> Uničovská 2439/51a, Šternberk</t>
  </si>
  <si>
    <t>Datum:</t>
  </si>
  <si>
    <t>2. 12. 2024</t>
  </si>
  <si>
    <t>Zadavatel:</t>
  </si>
  <si>
    <t>IČ:</t>
  </si>
  <si>
    <t>00299529</t>
  </si>
  <si>
    <t>Město Šternberk, Horní náměstí 16,785 01 Šternberk</t>
  </si>
  <si>
    <t>DIČ:</t>
  </si>
  <si>
    <t>CZ00299529</t>
  </si>
  <si>
    <t>Uchazeč:</t>
  </si>
  <si>
    <t>Vyplň údaj</t>
  </si>
  <si>
    <t>Projektant:</t>
  </si>
  <si>
    <t xml:space="preserve">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</si>
  <si>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</si>
  <si>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</si>
  <si>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</si>
  <si>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</si>
  <si>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</si>
  <si>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</si>
  <si>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</si>
  <si>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</si>
  <si>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</si>
  <si>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</si>
  <si>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</si>
  <si>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</si>
  <si>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</si>
  <si>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</si>
  <si>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</si>
  <si>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</si>
  <si>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</si>
  <si>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</si>
  <si>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</si>
  <si>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</si>
  <si>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</si>
  <si>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</si>
  <si>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</si>
  <si>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</si>
  <si>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</si>
  <si>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</si>
  <si>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</si>
  <si>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</si>
  <si>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</si>
  <si>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</si>
  <si>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</si>
  <si>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</si>
  <si>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</si>
  <si>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</si>
  <si>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</si>
  <si>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</si>
  <si>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</si>
  <si>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</si>
  <si>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</si>
  <si>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</si>
  <si>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</si>
  <si>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02122024/02-01</t>
  </si>
  <si>
    <t>Nová střešní krytina objektu DPS Uničovská 2439/51a, Šternberk, objekt D - stavební práce</t>
  </si>
  <si>
    <t>STA</t>
  </si>
  <si>
    <t>1</t>
  </si>
  <si>
    <t>{f2f9b80a-937a-4b67-a315-f7d96afe253c}</t>
  </si>
  <si>
    <t>02122024/02-02</t>
  </si>
  <si>
    <t>Nová střešní krytina objektu DPS Uničovská 2439/51a, objekt D - vedlejší rozpočtové náklady</t>
  </si>
  <si>
    <t>{817e41b1-85c0-4feb-aba4-c58704f0d799}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</si>
  <si>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</si>
  <si>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</si>
  <si>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</si>
  <si>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</si>
  <si>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</si>
  <si>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</si>
  <si>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</si>
  <si>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02122024/02-01 - Nová střešní krytina objektu DPS Uničovská 2439/51a, Šternberk, objekt D - stavební práce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</si>
  <si>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</si>
  <si>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</si>
  <si>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</si>
  <si>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</si>
  <si>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</si>
  <si>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</si>
  <si>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9 - Ostatní konstrukce a práce, bourání</t>
  </si>
  <si>
    <t xml:space="preserve">      94 - Lešení a stavební výtahy</t>
  </si>
  <si>
    <t xml:space="preserve">      99 - Přesuny hmot a suti</t>
  </si>
  <si>
    <t xml:space="preserve">        997 - Přesun sutě</t>
  </si>
  <si>
    <t xml:space="preserve">        998 -  Přesun hmot</t>
  </si>
  <si>
    <t>PSV - Práce a dodávky PSV</t>
  </si>
  <si>
    <t xml:space="preserve">    712 - Povlakové krytiny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</si>
  <si>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</si>
  <si>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</si>
  <si>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</si>
  <si>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</si>
  <si>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  765 - Krytina skládaná</t>
  </si>
  <si>
    <t xml:space="preserve">    766 - Konstrukce truhlářské</t>
  </si>
  <si>
    <t xml:space="preserve">    783 - Dokončovací práce - nátěry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</si>
  <si>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</si>
  <si>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</si>
  <si>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</si>
  <si>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</si>
  <si>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</si>
  <si>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</si>
  <si>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</si>
  <si>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</si>
  <si>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</si>
  <si>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</si>
  <si>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</si>
  <si>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</si>
  <si>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</si>
  <si>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</si>
  <si>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</si>
  <si>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</si>
  <si>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</si>
  <si>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9</t>
  </si>
  <si>
    <t>Ostatní konstrukce a práce, bourání</t>
  </si>
  <si>
    <t>94</t>
  </si>
  <si>
    <t>Lešení a stavební výtahy</t>
  </si>
  <si>
    <t>2</t>
  </si>
  <si>
    <t>62</t>
  </si>
  <si>
    <t>K</t>
  </si>
  <si>
    <t>941211112</t>
  </si>
  <si>
    <t>Montáž lešení řadového rámového lehkého pracovního s podlahami s provozním zatížením tř. 3 do 200 kg/m2 šířky tř. SW06 přes 0,6 do 0,9 m, výšky přes 10 do 25 m</t>
  </si>
  <si>
    <t>m2</t>
  </si>
  <si>
    <t>CS ÚRS 2017 01</t>
  </si>
  <si>
    <t>16</t>
  </si>
  <si>
    <t>3</t>
  </si>
  <si>
    <t>293455157</t>
  </si>
  <si>
    <t>VV</t>
  </si>
  <si>
    <t>14,3*7,5+5*10+7*10+7,3*10+13*7,5+5,3*10</t>
  </si>
  <si>
    <t>Součet</t>
  </si>
  <si>
    <t>4</t>
  </si>
  <si>
    <t>63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</si>
  <si>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</si>
  <si>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</si>
  <si>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1059982008</t>
  </si>
  <si>
    <t>450,75*60</t>
  </si>
  <si>
    <t>64</t>
  </si>
  <si>
    <t>941211812</t>
  </si>
  <si>
    <t>Demontáž lešení řadového rámového lehkého pracovního s provozním zatížením tř. 3 do 200 kg/m2 šířky tř. SW06 přes 0,6 do 0,9 m, výšky přes 10 do 25 m</t>
  </si>
  <si>
    <t>-1974692482</t>
  </si>
  <si>
    <t>65</t>
  </si>
  <si>
    <t>942211212R</t>
  </si>
  <si>
    <t>Příplatek za použití výtahu za první a ZKD den použití</t>
  </si>
  <si>
    <t>den</t>
  </si>
  <si>
    <t>997887129</t>
  </si>
  <si>
    <t>66</t>
  </si>
  <si>
    <t>944611111</t>
  </si>
  <si>
    <t>Montáž ochranné plachty zavěšené na konstrukci lešení z textilie z umělých vláken</t>
  </si>
  <si>
    <t>1849194397</t>
  </si>
  <si>
    <t>67</t>
  </si>
  <si>
    <t>944611211</t>
  </si>
  <si>
    <t>Montáž ochranné plachty Příplatek za první a každý další den použití plachty k ceně -1111</t>
  </si>
  <si>
    <t>1306864484</t>
  </si>
  <si>
    <t>68</t>
  </si>
  <si>
    <t>944611811</t>
  </si>
  <si>
    <t>Demontáž ochranné plachty zavěšené na konstrukci lešení z textilie z umělých vláken</t>
  </si>
  <si>
    <t>780320840</t>
  </si>
  <si>
    <t>69</t>
  </si>
  <si>
    <t>949521112</t>
  </si>
  <si>
    <t>Montáž podchodu u dílcových lešení zřizovaného současně s lehkým nebo těžkým pracovním lešením, šířky do 2,0 m</t>
  </si>
  <si>
    <t>m</t>
  </si>
  <si>
    <t>-388857292</t>
  </si>
  <si>
    <t>2*8</t>
  </si>
  <si>
    <t>70</t>
  </si>
  <si>
    <t>949521212</t>
  </si>
  <si>
    <t>Montáž podchodu u dílcových lešení Příplatek za první a každý další den použití podchodu k ceně -1112</t>
  </si>
  <si>
    <t>327857903</t>
  </si>
  <si>
    <t>16*60</t>
  </si>
  <si>
    <t>71</t>
  </si>
  <si>
    <t>949521812</t>
  </si>
  <si>
    <t>Demontáž podchodu u dílcových lešení zřizovaného současně s lehkým nebo těžkým pracovním lešením, šířky do 2,0 m</t>
  </si>
  <si>
    <t>455954364</t>
  </si>
  <si>
    <t>99</t>
  </si>
  <si>
    <t>Přesuny hmot a suti</t>
  </si>
  <si>
    <t>997</t>
  </si>
  <si>
    <t>Přesun sutě</t>
  </si>
  <si>
    <t>77</t>
  </si>
  <si>
    <t>997013113</t>
  </si>
  <si>
    <t>Vnitrostaveništní doprava suti a vybouraných hmot vodorovně do 50 m svisle s použitím mechanizace pro budovy a haly výšky přes 9 do 12 m</t>
  </si>
  <si>
    <t>t</t>
  </si>
  <si>
    <t>-934902221</t>
  </si>
  <si>
    <t>73</t>
  </si>
  <si>
    <t>997013501</t>
  </si>
  <si>
    <t>Odvoz suti a vybouraných hmot na skládku nebo meziskládku se složením, na vzdálenost do 1 km</t>
  </si>
  <si>
    <t>412431393</t>
  </si>
  <si>
    <t>74</t>
  </si>
  <si>
    <t>997013509</t>
  </si>
  <si>
    <t>Odvoz suti a vybouraných hmot na skládku nebo meziskládku se složením, na vzdálenost Příplatek k ceně za každý další i započatý 1 km přes 1 km</t>
  </si>
  <si>
    <t>757518334</t>
  </si>
  <si>
    <t>13,996*25</t>
  </si>
  <si>
    <t>95</t>
  </si>
  <si>
    <t>997013831</t>
  </si>
  <si>
    <t>Poplatek za uložení stavebního odpadu na skládce (skládkovné) směsného</t>
  </si>
  <si>
    <t>-510926422</t>
  </si>
  <si>
    <t>78</t>
  </si>
  <si>
    <t>997013840R</t>
  </si>
  <si>
    <t>Poplatek za uložení stavebního odpadu na skládce (skládkovné) s oleji nebo ropnými látkami</t>
  </si>
  <si>
    <t>1651811530</t>
  </si>
  <si>
    <t>998</t>
  </si>
  <si>
    <t xml:space="preserve"> Přesun hmot</t>
  </si>
  <si>
    <t>91</t>
  </si>
  <si>
    <t>998014001R</t>
  </si>
  <si>
    <t>Práce autojeřábem</t>
  </si>
  <si>
    <t>h</t>
  </si>
  <si>
    <t>1997595472</t>
  </si>
  <si>
    <t>PSV</t>
  </si>
  <si>
    <t>Práce a dodávky PSV</t>
  </si>
  <si>
    <t>712</t>
  </si>
  <si>
    <t>Povlakové krytiny</t>
  </si>
  <si>
    <t>97</t>
  </si>
  <si>
    <t>712431801</t>
  </si>
  <si>
    <t>Odstranění povlakové krytiny střech přes 10° do 30° z pásů uložených na sucho AIP nebo NAIP</t>
  </si>
  <si>
    <t>-989318802</t>
  </si>
  <si>
    <t>sklon do 30st.</t>
  </si>
  <si>
    <t>8*9,9/2</t>
  </si>
  <si>
    <t>2,75*4</t>
  </si>
  <si>
    <t>5,5*3,5*2</t>
  </si>
  <si>
    <t>(4,3+3,5)/2*3,3</t>
  </si>
  <si>
    <t>98</t>
  </si>
  <si>
    <t>712631801</t>
  </si>
  <si>
    <t>Odstranění povlakové krytiny střech přes 30° z pásů uložených na sucho AIP nebo NAIP</t>
  </si>
  <si>
    <t>-859374771</t>
  </si>
  <si>
    <t>sklon nad 30st.</t>
  </si>
  <si>
    <t>9,1*14,8</t>
  </si>
  <si>
    <t>9,1*9,9</t>
  </si>
  <si>
    <t>(9,1+5,1)*2,75</t>
  </si>
  <si>
    <t>vikýře</t>
  </si>
  <si>
    <t>1,75*2*2,6*4+1,75*4</t>
  </si>
  <si>
    <t>3,35*3,3+3,35*0,95*2</t>
  </si>
  <si>
    <t>věžička</t>
  </si>
  <si>
    <t>1,1*(0,4+0,45+0,7+0,55)</t>
  </si>
  <si>
    <t>odpočet vikýře</t>
  </si>
  <si>
    <t>-3,7*2,2*4</t>
  </si>
  <si>
    <t>odpočet světlík</t>
  </si>
  <si>
    <t>-3,8*2,45</t>
  </si>
  <si>
    <t>odpočet komíny</t>
  </si>
  <si>
    <t>-0,97*1</t>
  </si>
  <si>
    <t>-0,9*1,35</t>
  </si>
  <si>
    <t>odpočet okna Velux</t>
  </si>
  <si>
    <t>-1,4*0,78*10</t>
  </si>
  <si>
    <t>odpočet výlez</t>
  </si>
  <si>
    <t>-0,55*1,05</t>
  </si>
  <si>
    <t>odpočet věžička</t>
  </si>
  <si>
    <t>0,98</t>
  </si>
  <si>
    <t>stěny vikýřů</t>
  </si>
  <si>
    <t>2,7*1,55*4</t>
  </si>
  <si>
    <t>741</t>
  </si>
  <si>
    <t>Elektroinstalace - silnoproud</t>
  </si>
  <si>
    <t>118</t>
  </si>
  <si>
    <t>7414200001R</t>
  </si>
  <si>
    <t>Zpětná montáž hromosvodné soustavy na nové držáky pro hromosvod na krytině Rapid Deluxe</t>
  </si>
  <si>
    <t>soub</t>
  </si>
  <si>
    <t>-967332694</t>
  </si>
  <si>
    <t>15</t>
  </si>
  <si>
    <t>741420501R</t>
  </si>
  <si>
    <t>Montáž oddáleného vedení držáků do zdiva</t>
  </si>
  <si>
    <t>-968218756</t>
  </si>
  <si>
    <t>80</t>
  </si>
  <si>
    <t>998741202</t>
  </si>
  <si>
    <t>Přesun hmot pro silnoproud stanovený procentní sazbou (%) z ceny vodorovná dopravní vzdálenost do 50 m v objektech výšky přes 6 do 12 m</t>
  </si>
  <si>
    <t>%</t>
  </si>
  <si>
    <t>-1373660904</t>
  </si>
  <si>
    <t>762</t>
  </si>
  <si>
    <t>Konstrukce tesařské</t>
  </si>
  <si>
    <t>44</t>
  </si>
  <si>
    <t>762341210</t>
  </si>
  <si>
    <t>Bednění a laťování montáž bednění střech rovných a šikmých sklonu do 60 st. s vyřezáním otvorů z prken hrubých na sraz tl. do 32 mm</t>
  </si>
  <si>
    <t>800239098</t>
  </si>
  <si>
    <t>45</t>
  </si>
  <si>
    <t>M</t>
  </si>
  <si>
    <t>SPC762002</t>
  </si>
  <si>
    <t>řezivo jehličnaté boční prkno jakost I.-II. 4 - 6 cm impregnované</t>
  </si>
  <si>
    <t>m3</t>
  </si>
  <si>
    <t>32</t>
  </si>
  <si>
    <t>-714384883</t>
  </si>
  <si>
    <t>391,087/100*15*0,024*1,1</t>
  </si>
  <si>
    <t>10</t>
  </si>
  <si>
    <t>762341811R</t>
  </si>
  <si>
    <t>Demontáž bednění a laťování bednění střech rovných, obloukových, sklonu do 60 st. se všemi nadstřešními konstrukcemi z prken hrubých, hoblovaných tl. do 32 mm</t>
  </si>
  <si>
    <t>-1017019604</t>
  </si>
  <si>
    <t>101,97+289,117</t>
  </si>
  <si>
    <t>40</t>
  </si>
  <si>
    <t>762342441</t>
  </si>
  <si>
    <t>Bednění a laťování montáž lišt trojúhelníkových nebo kontralatí</t>
  </si>
  <si>
    <t>-2088218507</t>
  </si>
  <si>
    <t>9,1*21+9,1*15+9,1*8+5*11*2+1,75*2*4+1*3*2*4+3,35*3*2+2,2*5*2+4*5+2,5*7*2+4,5*6*2</t>
  </si>
  <si>
    <t>41</t>
  </si>
  <si>
    <t>SPC762001</t>
  </si>
  <si>
    <t>řezivo smrkové latě 60x60mm</t>
  </si>
  <si>
    <t>-1584118356</t>
  </si>
  <si>
    <t>699,5*0,06*0,06*1,1</t>
  </si>
  <si>
    <t>81</t>
  </si>
  <si>
    <t>998762202</t>
  </si>
  <si>
    <t>Přesun hmot pro konstrukce tesařské stanovený procentní sazbou (%) z ceny vodorovná dopravní vzdálenost do 50 m v objektech výšky přes 6 do 12 m</t>
  </si>
  <si>
    <t>1334955164</t>
  </si>
  <si>
    <t>763</t>
  </si>
  <si>
    <t>Konstrukce suché výstavby</t>
  </si>
  <si>
    <t>763161711r.RGS</t>
  </si>
  <si>
    <t>SDK podkroví VK 11 deska 1x RB (A) 12,5 TI 250 mm 15 kg/m3 REI 15 DP3 dvouvrstvá spodní kce profil CD+UD na krokvových závěsech včetně parozábrany a CD,UD orifilů</t>
  </si>
  <si>
    <t>2032557503</t>
  </si>
  <si>
    <t>2,65*7,1+1,4*7,1+3,3*7,1+1,5*4,15+3,3*4,15+0,8*2+2*3,3+2,3*3,3+1,4*2+1,4*2,3+2,53*3,1+0,4*3,35+3,35*3,3+8,3*3,3+7,2*3,2+1,4*7</t>
  </si>
  <si>
    <t>odpočet</t>
  </si>
  <si>
    <t>-6*1,6*0,78-0,5*0,75-0,75*0,75-0,65*1,35-0,65*1,25-0,45*0,65-0,6*0,65</t>
  </si>
  <si>
    <t>96</t>
  </si>
  <si>
    <t>763161721.RGS</t>
  </si>
  <si>
    <t>SDK podkroví VK 11 deska 1x RF (DF) 12,5 bez TI dvouvrstvá spodní kce profil CD+UD na krokvových závěsech</t>
  </si>
  <si>
    <t>-862208849</t>
  </si>
  <si>
    <t>12,057</t>
  </si>
  <si>
    <t>18</t>
  </si>
  <si>
    <t>763182411</t>
  </si>
  <si>
    <t>SDK opláštění obvodu střešního okna hl do 0,5 m</t>
  </si>
  <si>
    <t>1842023070</t>
  </si>
  <si>
    <t>(2,7*2+1,6*2)*10</t>
  </si>
  <si>
    <t>13</t>
  </si>
  <si>
    <t>763261821</t>
  </si>
  <si>
    <t>Demontáž podkroví ze sádrovláknitých desek s nosnou konstrukcí z ocelových profilů, opláštění jednoduché</t>
  </si>
  <si>
    <t>1006743526</t>
  </si>
  <si>
    <t>SDKobložení střešních oken Velux MK08</t>
  </si>
  <si>
    <t>(1,62+2,7)*0,6*10</t>
  </si>
  <si>
    <t>0,6*0,8*10</t>
  </si>
  <si>
    <t>0,95*0,8*10</t>
  </si>
  <si>
    <t>schodiště</t>
  </si>
  <si>
    <t>(6,1+1,6)/2*2,5</t>
  </si>
  <si>
    <t>3,8*0,32*2</t>
  </si>
  <si>
    <t>82</t>
  </si>
  <si>
    <t>998763201</t>
  </si>
  <si>
    <t>Přesun hmot pro dřevostavby stanovený procentní sazbou (%) z ceny vodorovná dopravní vzdálenost do 50 m v objektech výšky přes 6 do 12 m</t>
  </si>
  <si>
    <t>878452086</t>
  </si>
  <si>
    <t>764</t>
  </si>
  <si>
    <t>Konstrukce klempířské</t>
  </si>
  <si>
    <t>120</t>
  </si>
  <si>
    <t>7640003041R</t>
  </si>
  <si>
    <t>D+M odvětrávací komínek (pr.110mm), (barva černá RAL9005)</t>
  </si>
  <si>
    <t>ks</t>
  </si>
  <si>
    <t>-213577200</t>
  </si>
  <si>
    <t>121</t>
  </si>
  <si>
    <t>7640003051R</t>
  </si>
  <si>
    <t>D+M prostupová manžeta (pro pr. potrubí od 121 do 254mm),</t>
  </si>
  <si>
    <t>1035573045</t>
  </si>
  <si>
    <t>25</t>
  </si>
  <si>
    <t>764002801</t>
  </si>
  <si>
    <t>Demontáž klempířských konstrukcí závětrné lišty do suti</t>
  </si>
  <si>
    <t>137842749</t>
  </si>
  <si>
    <t>3,35*2+1,75*2*4+4*2+5,8*2+3,5*2</t>
  </si>
  <si>
    <t>11</t>
  </si>
  <si>
    <t>764002811</t>
  </si>
  <si>
    <t>Demontáž klempířských konstrukcí okapového plechu do suti, v krytině povlakové</t>
  </si>
  <si>
    <t>-1831484504</t>
  </si>
  <si>
    <t>66,67</t>
  </si>
  <si>
    <t>86</t>
  </si>
  <si>
    <t>764002841</t>
  </si>
  <si>
    <t>Demontáž klempířských konstrukcí oplechování horních ploch zdí a nadezdívek do suti</t>
  </si>
  <si>
    <t>1044371419</t>
  </si>
  <si>
    <t>9,1*2+9,1+8</t>
  </si>
  <si>
    <t>88</t>
  </si>
  <si>
    <t>764002851</t>
  </si>
  <si>
    <t>Demontáž klempířských konstrukcí oplechování parapetů do suti</t>
  </si>
  <si>
    <t>-616317060</t>
  </si>
  <si>
    <t>2,5*4</t>
  </si>
  <si>
    <t>26</t>
  </si>
  <si>
    <t>764002871</t>
  </si>
  <si>
    <t>Demontáž klempířských konstrukcí lemování zdí do suti</t>
  </si>
  <si>
    <t>686853719</t>
  </si>
  <si>
    <t>9,1*2+9,1+8+6*2</t>
  </si>
  <si>
    <t>0,95*2+2,65*2*4</t>
  </si>
  <si>
    <t>lem. komínů</t>
  </si>
  <si>
    <t>0,97*2+1*2+0,9*2+1,35*2</t>
  </si>
  <si>
    <t>lem. světlíku</t>
  </si>
  <si>
    <t>4*2+2,75</t>
  </si>
  <si>
    <t>764004803</t>
  </si>
  <si>
    <t>Demontáž klempířských konstrukcí žlabu podokapního k dalšímu použití</t>
  </si>
  <si>
    <t>-59214600</t>
  </si>
  <si>
    <t>r.š.330</t>
  </si>
  <si>
    <t>14,3+4,15*2+4,37+0,3+8,6+5,35</t>
  </si>
  <si>
    <t>r.š.250</t>
  </si>
  <si>
    <t>0,95*2+2,6*2*4+2,75</t>
  </si>
  <si>
    <t>122</t>
  </si>
  <si>
    <t>7640008021R</t>
  </si>
  <si>
    <t>D+M ochranný větrací pás (barva černá)</t>
  </si>
  <si>
    <t>499512655</t>
  </si>
  <si>
    <t>23</t>
  </si>
  <si>
    <t>764101131</t>
  </si>
  <si>
    <t>Montáž krytiny z plechu s úpravou u okapů, prostupů a výčnělků střechy rovné drážkováním z tabulí, sklon střechy do 30 st.</t>
  </si>
  <si>
    <t>-218608836</t>
  </si>
  <si>
    <t>24</t>
  </si>
  <si>
    <t>764101133</t>
  </si>
  <si>
    <t>Montáž krytiny z plechu s úpravou u okapů, prostupů a výčnělků střechy rovné drážkováním z tabulí, sklon střechy přes 30 do 60 st.</t>
  </si>
  <si>
    <t>1159208282</t>
  </si>
  <si>
    <t>123</t>
  </si>
  <si>
    <t>SPC764000S001R</t>
  </si>
  <si>
    <t>plechová střešní krytina se zaklapávací zaklapávací drážkou AluMat hliník 25um plech tl.0,6mm s povrchovou úpravou, barva černá RAL9005</t>
  </si>
  <si>
    <t>-1023803561</t>
  </si>
  <si>
    <t>do 30st.</t>
  </si>
  <si>
    <t>101,97*1,05</t>
  </si>
  <si>
    <t>nad 30st.</t>
  </si>
  <si>
    <t>289,117*1,05</t>
  </si>
  <si>
    <t>2,7*1,55*4*1,05</t>
  </si>
  <si>
    <t>28</t>
  </si>
  <si>
    <t>764201106</t>
  </si>
  <si>
    <t>Montáž oplechování střešních prvků hřebene větraného včetně větrací mřížky</t>
  </si>
  <si>
    <t>-2014087408</t>
  </si>
  <si>
    <t>49,2</t>
  </si>
  <si>
    <t>124</t>
  </si>
  <si>
    <t>SPC764000S002R</t>
  </si>
  <si>
    <t>hřebenáč AluMat 25um z Al plechu s povrchovou úpravou (barva černá RAL9005)</t>
  </si>
  <si>
    <t>586537114</t>
  </si>
  <si>
    <t>49,2*1,05</t>
  </si>
  <si>
    <t>125</t>
  </si>
  <si>
    <t>SPC764000S003R</t>
  </si>
  <si>
    <t xml:space="preserve">perforovaný držák hřebenáče aluzinek na hřebeni </t>
  </si>
  <si>
    <t>-17714795</t>
  </si>
  <si>
    <t>29</t>
  </si>
  <si>
    <t>764201172</t>
  </si>
  <si>
    <t>Montáž oplechování střešních prvků úžlabí, šířky přes 700 do 1000 mm</t>
  </si>
  <si>
    <t>-741981300</t>
  </si>
  <si>
    <t>úžlabí</t>
  </si>
  <si>
    <t>4,6*2+1,8*2+4+4,3*2+12,5+2,75</t>
  </si>
  <si>
    <t>138</t>
  </si>
  <si>
    <t>SPC764000S0051R</t>
  </si>
  <si>
    <t>úžlabí AluMat z AL plechu (barva černá RAL9005)</t>
  </si>
  <si>
    <t>-987983882</t>
  </si>
  <si>
    <t>(4,6*2+1,8*2+4+4,3*2+12,5+2,75)*1,05</t>
  </si>
  <si>
    <t>51</t>
  </si>
  <si>
    <t>764202105</t>
  </si>
  <si>
    <t>Montáž oplechování střešních prvků štítu závětrnou lištou</t>
  </si>
  <si>
    <t>1945474097</t>
  </si>
  <si>
    <t>47,3</t>
  </si>
  <si>
    <t>127</t>
  </si>
  <si>
    <t>SPC764000S006R</t>
  </si>
  <si>
    <t>závětrná lišta plochá AluMat z AL plechu (barva černá RAL9005)</t>
  </si>
  <si>
    <t>-796415797</t>
  </si>
  <si>
    <t>47,3*1,05</t>
  </si>
  <si>
    <t>34</t>
  </si>
  <si>
    <t>764222434</t>
  </si>
  <si>
    <t>Oplechování střešních prvků z hliníkového plechu okapu okapovým plechem střechy rovné rš 330 mm</t>
  </si>
  <si>
    <t>194256557</t>
  </si>
  <si>
    <t>128</t>
  </si>
  <si>
    <t>SPC764000S007R</t>
  </si>
  <si>
    <t>okapní plech AluMat z AL plechu (barva černá RAL9005)</t>
  </si>
  <si>
    <t>1796418895</t>
  </si>
  <si>
    <t>66,67*1,05</t>
  </si>
  <si>
    <t>108</t>
  </si>
  <si>
    <t>764223455R</t>
  </si>
  <si>
    <t>D+M střešní výlez bílý bezúdržbový 66x118cm</t>
  </si>
  <si>
    <t>167657841</t>
  </si>
  <si>
    <t>90</t>
  </si>
  <si>
    <t>764224403</t>
  </si>
  <si>
    <t>Oplechování horních ploch zdí a nadezdívek (atik) z hliníkového plechu mechanicky kotvené rš 250 mm</t>
  </si>
  <si>
    <t>-106095069</t>
  </si>
  <si>
    <t>61</t>
  </si>
  <si>
    <t>764226406</t>
  </si>
  <si>
    <t>Oplechování parapetů z hliníkového plechu rovných mechanicky kotvené, bez rohů rš 500 mm</t>
  </si>
  <si>
    <t>1280540534</t>
  </si>
  <si>
    <t>129</t>
  </si>
  <si>
    <t>7643210011R</t>
  </si>
  <si>
    <t>oplechování komínu klempířsky vyrobeno z rovimmého plechu 25um z Al plechu s povrchovou úpravou (barva černá RAL9005)</t>
  </si>
  <si>
    <t>393543355</t>
  </si>
  <si>
    <t>130</t>
  </si>
  <si>
    <t>764321008R</t>
  </si>
  <si>
    <t>montáž oplechování ke zdi AluMat z AL plechu (barva černá RAL9005)</t>
  </si>
  <si>
    <t>-1379408488</t>
  </si>
  <si>
    <t>4*2+2,75+0,95*2+2,65*2*4+9,1*2+9,1+8+6*2</t>
  </si>
  <si>
    <t>131</t>
  </si>
  <si>
    <t>SPC764000S008R</t>
  </si>
  <si>
    <t>oplechování ke zdi AluMat z AL plechu (barva černá RAL9005)</t>
  </si>
  <si>
    <t>-1272976370</t>
  </si>
  <si>
    <t>81,15*1,05</t>
  </si>
  <si>
    <t>60</t>
  </si>
  <si>
    <t>764321406R</t>
  </si>
  <si>
    <t>Lemování zdí z hliníkového plechu boční nebo horní rovných, střech s krytinou prejzovou nebo vlnitou rš 500 mm</t>
  </si>
  <si>
    <t>-1128978470</t>
  </si>
  <si>
    <t>3*2*4</t>
  </si>
  <si>
    <t>50</t>
  </si>
  <si>
    <t>764501103R</t>
  </si>
  <si>
    <t>Montáž žlabu podokapního půlkruhového žlabu</t>
  </si>
  <si>
    <t>48980134</t>
  </si>
  <si>
    <t>48</t>
  </si>
  <si>
    <t>764501105</t>
  </si>
  <si>
    <t>Montáž žlabu podokapního půlkruhového háku</t>
  </si>
  <si>
    <t>kus</t>
  </si>
  <si>
    <t>-2102821932</t>
  </si>
  <si>
    <t>hák 330/550mm</t>
  </si>
  <si>
    <t>hák 250/480mm</t>
  </si>
  <si>
    <t>38</t>
  </si>
  <si>
    <t>47</t>
  </si>
  <si>
    <t>SPC000101</t>
  </si>
  <si>
    <t>Hák žlabový obalovaný TiZn  250/480</t>
  </si>
  <si>
    <t>2063130285</t>
  </si>
  <si>
    <t>132</t>
  </si>
  <si>
    <t>SPC000102R</t>
  </si>
  <si>
    <t>Hák žlabový obalovaný TiZn 330/550</t>
  </si>
  <si>
    <t>1583871766</t>
  </si>
  <si>
    <t>133</t>
  </si>
  <si>
    <t>764000902R</t>
  </si>
  <si>
    <t xml:space="preserve">D+M systémová sněhová zábrana třítrubková </t>
  </si>
  <si>
    <t>-1815594485</t>
  </si>
  <si>
    <t>(3,05+0,8*2+1,6+3,2+3,2+0,8*2+1,6+0,7+4,9)*1,05</t>
  </si>
  <si>
    <t>83</t>
  </si>
  <si>
    <t>998764202</t>
  </si>
  <si>
    <t>Přesun hmot pro konstrukce klempířské stanovený procentní sazbou (%) z ceny vodorovná dopravní vzdálenost do 50 m v objektech výšky přes 6 do 12 m</t>
  </si>
  <si>
    <t>2023532936</t>
  </si>
  <si>
    <t>765</t>
  </si>
  <si>
    <t>Krytina skládaná</t>
  </si>
  <si>
    <t>765151801</t>
  </si>
  <si>
    <t>Demontáž krytiny bitumenové ze šindelů sklonu do 30 st. do suti</t>
  </si>
  <si>
    <t>-1108540536</t>
  </si>
  <si>
    <t>765151805</t>
  </si>
  <si>
    <t>Demontáž krytiny bitumenové ze šindelů sklonu do 30 st. hřebene nebo nároží do suti</t>
  </si>
  <si>
    <t>-421462705</t>
  </si>
  <si>
    <t>2,8+6,5</t>
  </si>
  <si>
    <t>14,75+9,9+3,4+3,6+4+4,25</t>
  </si>
  <si>
    <t>765151811</t>
  </si>
  <si>
    <t>Demontáž krytiny bitumenové ze šindelů Příplatek k cenám za sklon přes 30 st. demontáže krytiny</t>
  </si>
  <si>
    <t>937394839</t>
  </si>
  <si>
    <t>5</t>
  </si>
  <si>
    <t>765151815</t>
  </si>
  <si>
    <t>Demontáž krytiny bitumenové ze šindelů Příplatek k cenám za sklon přes 30 st. demontáže hřebene nebo nároží</t>
  </si>
  <si>
    <t>620332036</t>
  </si>
  <si>
    <t>36</t>
  </si>
  <si>
    <t>765191011</t>
  </si>
  <si>
    <t>Montáž pojistné hydroizolační fólie kladené ve sklonu přes 20 st. volně na krokve</t>
  </si>
  <si>
    <t>1888260717</t>
  </si>
  <si>
    <t>391,087</t>
  </si>
  <si>
    <t>134</t>
  </si>
  <si>
    <t>SPC765000S001R</t>
  </si>
  <si>
    <t xml:space="preserve">střešní fólie vřetně pásky </t>
  </si>
  <si>
    <t>1698085438</t>
  </si>
  <si>
    <t>391,087*1,1</t>
  </si>
  <si>
    <t>765193001</t>
  </si>
  <si>
    <t>Montáž podkladního pásu vyrovnávacího</t>
  </si>
  <si>
    <t>369192880</t>
  </si>
  <si>
    <t>101,97</t>
  </si>
  <si>
    <t>289,117</t>
  </si>
  <si>
    <t>135</t>
  </si>
  <si>
    <t>SPC765000S002R</t>
  </si>
  <si>
    <t xml:space="preserve">separační rohož ze strukturovaných polypropylenových vláken </t>
  </si>
  <si>
    <t>913933979</t>
  </si>
  <si>
    <t>84</t>
  </si>
  <si>
    <t>998765202</t>
  </si>
  <si>
    <t>Přesun hmot pro krytiny skládané stanovený procentní sazbou (%) z ceny vodorovná dopravní vzdálenost do 50 m v objektech výšky přes 6 do 12 m</t>
  </si>
  <si>
    <t>-1201309481</t>
  </si>
  <si>
    <t>766</t>
  </si>
  <si>
    <t>Konstrukce truhlářské</t>
  </si>
  <si>
    <t>114</t>
  </si>
  <si>
    <t>766670026R</t>
  </si>
  <si>
    <t>Montáž střešního okna do krytiny tvarované 78 x 140 cm, do krytiny ,,klik"</t>
  </si>
  <si>
    <t>213008784</t>
  </si>
  <si>
    <t>136</t>
  </si>
  <si>
    <t>SPC766000S001R</t>
  </si>
  <si>
    <t>kyvné střešní okno se spodním ovládáním 7800x1400mm bílé bezúdržbové okno</t>
  </si>
  <si>
    <t>1697485946</t>
  </si>
  <si>
    <t>137</t>
  </si>
  <si>
    <t>SPC766000S002R</t>
  </si>
  <si>
    <t>Lemování 78x140cm se zateplovací sadou, do plechové krytiny systém ,,klik"</t>
  </si>
  <si>
    <t>1183895066</t>
  </si>
  <si>
    <t>766674811</t>
  </si>
  <si>
    <t>Demontáž střešních oken na krytině hladké a drážkové, sklonu přes 30 do 45 st.</t>
  </si>
  <si>
    <t>-1863625532</t>
  </si>
  <si>
    <t>střešní výlez Velux</t>
  </si>
  <si>
    <t>okno Velux 780x1400mm</t>
  </si>
  <si>
    <t>85</t>
  </si>
  <si>
    <t>998766202</t>
  </si>
  <si>
    <t>Přesun hmot pro konstrukce truhlářské stanovený procentní sazbou (%) z ceny vodorovná dopravní vzdálenost do 50 m v objektech výšky přes 6 do 12 m</t>
  </si>
  <si>
    <t>1021329020</t>
  </si>
  <si>
    <t>783</t>
  </si>
  <si>
    <t>Dokončovací práce - nátěry</t>
  </si>
  <si>
    <t>92</t>
  </si>
  <si>
    <t>783000101R</t>
  </si>
  <si>
    <t>Očištění a nátěr stávajících krovů proti plísni a hnilobě</t>
  </si>
  <si>
    <t>963903849</t>
  </si>
  <si>
    <t>93</t>
  </si>
  <si>
    <t>783001001R</t>
  </si>
  <si>
    <t>Očištění, oprava a nátěr dřevěného obložení vikýřů</t>
  </si>
  <si>
    <t>kpl</t>
  </si>
  <si>
    <t>-2068941598</t>
  </si>
  <si>
    <t>02122024/02-02 - Nová střešní krytina objektu DPS Uničovská 2439/51a, objekt D - vedlejší rozpočtové náklady</t>
  </si>
  <si>
    <t>VRN -  Vedlejší rozpočtové náklady</t>
  </si>
  <si>
    <t xml:space="preserve">    VRN3 -  Zařízení staveniště</t>
  </si>
  <si>
    <t xml:space="preserve">    VRN7 -  Provozní vlivy</t>
  </si>
  <si>
    <t xml:space="preserve">    VRN9 - Ostatní náklady</t>
  </si>
  <si>
    <t>VRN</t>
  </si>
  <si>
    <t xml:space="preserve"> Vedlejší rozpočtové náklady</t>
  </si>
  <si>
    <t>VRN3</t>
  </si>
  <si>
    <t xml:space="preserve"> Zařízení staveniště</t>
  </si>
  <si>
    <t>030001000</t>
  </si>
  <si>
    <t>Zařízení staveniště</t>
  </si>
  <si>
    <t>1024</t>
  </si>
  <si>
    <t>-1401419251</t>
  </si>
  <si>
    <t>VRN7</t>
  </si>
  <si>
    <t xml:space="preserve"> Provozní vlivy</t>
  </si>
  <si>
    <t>070001000</t>
  </si>
  <si>
    <t>Provozní vlivy</t>
  </si>
  <si>
    <t>889856610</t>
  </si>
  <si>
    <t>VRN9</t>
  </si>
  <si>
    <t>Ostatní náklady</t>
  </si>
  <si>
    <t>090001001R</t>
  </si>
  <si>
    <t>Ostatní náklady - doprava lešení</t>
  </si>
  <si>
    <t>2075975583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</si>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</sst>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i/>
      <sz val="8"/>
      <color rgb="FF003366"/>
      <name val="Trebuchet MS"/>
    </font>
    <font>
      <sz val="8"/>
      <color rgb="FF80008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FF0000"/>
      <name val="Trebuchet MS"/>
    </font>
    <font>
      <sz val="8"/>
      <color rgb="FF80008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40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/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14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20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4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2" fillId="3" borderId="0" xfId="1" applyFont="1" applyFill="1" applyAlignment="1">
      <alignment vertical="center"/>
    </xf>
    <xf numFmtId="0" fontId="14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4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38" fillId="0" borderId="0" xfId="0" applyFont="1" applyBorder="1" applyAlignment="1" applyProtection="1">
      <alignment horizontal="left" vertical="center"/>
    </xf>
    <xf numFmtId="0" fontId="38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/>
    <xf numFmtId="0" fontId="10" fillId="0" borderId="0" xfId="0" applyFont="1" applyAlignment="1" applyProtection="1"/>
    <xf numFmtId="0" fontId="10" fillId="0" borderId="0" xfId="0" applyFont="1" applyBorder="1" applyAlignment="1" applyProtection="1">
      <alignment horizontal="left"/>
    </xf>
    <xf numFmtId="0" fontId="10" fillId="0" borderId="0" xfId="0" applyFont="1" applyAlignment="1" applyProtection="1">
      <protection locked="0"/>
    </xf>
    <xf numFmtId="4" fontId="10" fillId="0" borderId="0" xfId="0" applyNumberFormat="1" applyFont="1" applyBorder="1" applyAlignment="1" applyProtection="1"/>
    <xf numFmtId="0" fontId="10" fillId="0" borderId="5" xfId="0" applyFont="1" applyBorder="1" applyAlignment="1"/>
    <xf numFmtId="0" fontId="10" fillId="0" borderId="18" xfId="0" applyFont="1" applyBorder="1" applyAlignment="1" applyProtection="1"/>
    <xf numFmtId="0" fontId="10" fillId="0" borderId="0" xfId="0" applyFont="1" applyBorder="1" applyAlignment="1" applyProtection="1"/>
    <xf numFmtId="166" fontId="10" fillId="0" borderId="0" xfId="0" applyNumberFormat="1" applyFont="1" applyBorder="1" applyAlignment="1" applyProtection="1"/>
    <xf numFmtId="166" fontId="10" fillId="0" borderId="19" xfId="0" applyNumberFormat="1" applyFont="1" applyBorder="1" applyAlignment="1" applyProtection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4" fontId="10" fillId="0" borderId="0" xfId="0" applyNumberFormat="1" applyFont="1" applyAlignment="1">
      <alignment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167" fontId="0" fillId="4" borderId="28" xfId="0" applyNumberFormat="1" applyFont="1" applyFill="1" applyBorder="1" applyAlignment="1" applyProtection="1">
      <alignment vertical="center"/>
      <protection locked="0"/>
    </xf>
    <xf numFmtId="0" fontId="40" fillId="0" borderId="28" xfId="0" applyFont="1" applyBorder="1" applyAlignment="1" applyProtection="1">
      <alignment horizontal="center" vertical="center"/>
    </xf>
    <xf numFmtId="49" fontId="40" fillId="0" borderId="28" xfId="0" applyNumberFormat="1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center" vertical="center" wrapText="1"/>
    </xf>
    <xf numFmtId="167" fontId="40" fillId="0" borderId="28" xfId="0" applyNumberFormat="1" applyFont="1" applyBorder="1" applyAlignment="1" applyProtection="1">
      <alignment vertical="center"/>
    </xf>
    <xf numFmtId="4" fontId="40" fillId="4" borderId="28" xfId="0" applyNumberFormat="1" applyFont="1" applyFill="1" applyBorder="1" applyAlignment="1" applyProtection="1">
      <alignment vertical="center"/>
      <protection locked="0"/>
    </xf>
    <xf numFmtId="4" fontId="40" fillId="0" borderId="28" xfId="0" applyNumberFormat="1" applyFont="1" applyBorder="1" applyAlignment="1" applyProtection="1">
      <alignment vertical="center"/>
    </xf>
    <xf numFmtId="0" fontId="40" fillId="0" borderId="5" xfId="0" applyFont="1" applyBorder="1" applyAlignment="1">
      <alignment vertical="center"/>
    </xf>
    <xf numFmtId="0" fontId="40" fillId="4" borderId="28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2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20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2" fillId="3" borderId="0" xfId="1" applyFont="1" applyFill="1" applyAlignment="1">
      <alignment vertical="center"/>
    </xf>
    <xf numFmtId="0" fontId="44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4.6"/>
  <cols>
    <col min="1" max="1" width="8.296875" customWidth="1"/>
    <col min="2" max="2" width="1.69921875" customWidth="1"/>
    <col min="3" max="3" width="4.19921875" customWidth="1"/>
    <col min="4" max="33" width="2.69921875" customWidth="1"/>
    <col min="34" max="34" width="3.296875" customWidth="1"/>
    <col min="35" max="35" width="31.69921875" customWidth="1"/>
    <col min="36" max="37" width="2.5" customWidth="1"/>
    <col min="38" max="38" width="8.296875" customWidth="1"/>
    <col min="39" max="39" width="3.296875" customWidth="1"/>
    <col min="40" max="40" width="13.296875" customWidth="1"/>
    <col min="41" max="41" width="7.5" customWidth="1"/>
    <col min="42" max="42" width="4.19921875" customWidth="1"/>
    <col min="43" max="43" width="15.69921875" customWidth="1"/>
    <col min="44" max="44" width="13.69921875" customWidth="1"/>
    <col min="45" max="47" width="25.796875" hidden="1" customWidth="1"/>
    <col min="48" max="52" width="21.69921875" hidden="1" customWidth="1"/>
    <col min="53" max="53" width="19.19921875" hidden="1" customWidth="1"/>
    <col min="54" max="54" width="25" hidden="1" customWidth="1"/>
    <col min="55" max="56" width="19.19921875" hidden="1" customWidth="1"/>
    <col min="57" max="57" width="66.5" customWidth="1"/>
    <col min="71" max="91" width="9.296875" hidden="1"/>
  </cols>
  <sheetData>
    <row r="1" spans="1:74" ht="21.35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7" customHeight="1">
      <c r="AR2" s="388"/>
      <c r="AS2" s="388"/>
      <c r="AT2" s="388"/>
      <c r="AU2" s="388"/>
      <c r="AV2" s="388"/>
      <c r="AW2" s="388"/>
      <c r="AX2" s="388"/>
      <c r="AY2" s="388"/>
      <c r="AZ2" s="388"/>
      <c r="BA2" s="388"/>
      <c r="BB2" s="388"/>
      <c r="BC2" s="388"/>
      <c r="BD2" s="388"/>
      <c r="BE2" s="388"/>
      <c r="BS2" s="24" t="s">
        <v>8</v>
      </c>
      <c r="BT2" s="24" t="s">
        <v>9</v>
      </c>
    </row>
    <row r="3" spans="1:74" ht="7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7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spans="1:74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3" t="s">
        <v>16</v>
      </c>
      <c r="L5" s="354"/>
      <c r="M5" s="354"/>
      <c r="N5" s="354"/>
      <c r="O5" s="354"/>
      <c r="P5" s="354"/>
      <c r="Q5" s="354"/>
      <c r="R5" s="354"/>
      <c r="S5" s="354"/>
      <c r="T5" s="354"/>
      <c r="U5" s="354"/>
      <c r="V5" s="354"/>
      <c r="W5" s="354"/>
      <c r="X5" s="354"/>
      <c r="Y5" s="354"/>
      <c r="Z5" s="354"/>
      <c r="AA5" s="354"/>
      <c r="AB5" s="354"/>
      <c r="AC5" s="354"/>
      <c r="AD5" s="354"/>
      <c r="AE5" s="354"/>
      <c r="AF5" s="354"/>
      <c r="AG5" s="354"/>
      <c r="AH5" s="354"/>
      <c r="AI5" s="354"/>
      <c r="AJ5" s="354"/>
      <c r="AK5" s="354"/>
      <c r="AL5" s="354"/>
      <c r="AM5" s="354"/>
      <c r="AN5" s="354"/>
      <c r="AO5" s="354"/>
      <c r="AP5" s="29"/>
      <c r="AQ5" s="31"/>
      <c r="BE5" s="351" t="s">
        <v>17</v>
      </c>
      <c r="BS5" s="24" t="s">
        <v>8</v>
      </c>
    </row>
    <row r="6" spans="1:74" ht="37" customHeight="1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55" t="s">
        <v>19</v>
      </c>
      <c r="L6" s="354"/>
      <c r="M6" s="354"/>
      <c r="N6" s="354"/>
      <c r="O6" s="354"/>
      <c r="P6" s="354"/>
      <c r="Q6" s="354"/>
      <c r="R6" s="354"/>
      <c r="S6" s="354"/>
      <c r="T6" s="354"/>
      <c r="U6" s="354"/>
      <c r="V6" s="354"/>
      <c r="W6" s="354"/>
      <c r="X6" s="354"/>
      <c r="Y6" s="354"/>
      <c r="Z6" s="354"/>
      <c r="AA6" s="354"/>
      <c r="AB6" s="354"/>
      <c r="AC6" s="354"/>
      <c r="AD6" s="354"/>
      <c r="AE6" s="354"/>
      <c r="AF6" s="354"/>
      <c r="AG6" s="354"/>
      <c r="AH6" s="354"/>
      <c r="AI6" s="354"/>
      <c r="AJ6" s="354"/>
      <c r="AK6" s="354"/>
      <c r="AL6" s="354"/>
      <c r="AM6" s="354"/>
      <c r="AN6" s="354"/>
      <c r="AO6" s="354"/>
      <c r="AP6" s="29"/>
      <c r="AQ6" s="31"/>
      <c r="BE6" s="352"/>
      <c r="BS6" s="24" t="s">
        <v>8</v>
      </c>
    </row>
    <row r="7" spans="1:74" ht="14.4" customHeight="1">
      <c r="B7" s="28"/>
      <c r="C7" s="29"/>
      <c r="D7" s="37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22</v>
      </c>
      <c r="AL7" s="29"/>
      <c r="AM7" s="29"/>
      <c r="AN7" s="35" t="s">
        <v>21</v>
      </c>
      <c r="AO7" s="29"/>
      <c r="AP7" s="29"/>
      <c r="AQ7" s="31"/>
      <c r="BE7" s="352"/>
      <c r="BS7" s="24" t="s">
        <v>8</v>
      </c>
    </row>
    <row r="8" spans="1:74" ht="14.4" customHeight="1">
      <c r="B8" s="28"/>
      <c r="C8" s="29"/>
      <c r="D8" s="37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25</v>
      </c>
      <c r="AL8" s="29"/>
      <c r="AM8" s="29"/>
      <c r="AN8" s="38" t="s">
        <v>26</v>
      </c>
      <c r="AO8" s="29"/>
      <c r="AP8" s="29"/>
      <c r="AQ8" s="31"/>
      <c r="BE8" s="352"/>
      <c r="BS8" s="24" t="s">
        <v>8</v>
      </c>
    </row>
    <row r="9" spans="1:74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52"/>
      <c r="BS9" s="24" t="s">
        <v>8</v>
      </c>
    </row>
    <row r="10" spans="1:74" ht="14.4" customHeight="1">
      <c r="B10" s="28"/>
      <c r="C10" s="29"/>
      <c r="D10" s="37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28</v>
      </c>
      <c r="AL10" s="29"/>
      <c r="AM10" s="29"/>
      <c r="AN10" s="35" t="s">
        <v>29</v>
      </c>
      <c r="AO10" s="29"/>
      <c r="AP10" s="29"/>
      <c r="AQ10" s="31"/>
      <c r="BE10" s="352"/>
      <c r="BS10" s="24" t="s">
        <v>8</v>
      </c>
    </row>
    <row r="11" spans="1:74" ht="18.45" customHeight="1">
      <c r="B11" s="28"/>
      <c r="C11" s="29"/>
      <c r="D11" s="29"/>
      <c r="E11" s="35" t="s">
        <v>30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31</v>
      </c>
      <c r="AL11" s="29"/>
      <c r="AM11" s="29"/>
      <c r="AN11" s="35" t="s">
        <v>32</v>
      </c>
      <c r="AO11" s="29"/>
      <c r="AP11" s="29"/>
      <c r="AQ11" s="31"/>
      <c r="BE11" s="352"/>
      <c r="BS11" s="24" t="s">
        <v>8</v>
      </c>
    </row>
    <row r="12" spans="1:74" ht="7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52"/>
      <c r="BS12" s="24" t="s">
        <v>8</v>
      </c>
    </row>
    <row r="13" spans="1:74" ht="14.4" customHeight="1">
      <c r="B13" s="28"/>
      <c r="C13" s="29"/>
      <c r="D13" s="37" t="s">
        <v>33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28</v>
      </c>
      <c r="AL13" s="29"/>
      <c r="AM13" s="29"/>
      <c r="AN13" s="39" t="s">
        <v>34</v>
      </c>
      <c r="AO13" s="29"/>
      <c r="AP13" s="29"/>
      <c r="AQ13" s="31"/>
      <c r="BE13" s="352"/>
      <c r="BS13" s="24" t="s">
        <v>8</v>
      </c>
    </row>
    <row r="14" spans="1:74" ht="12">
      <c r="B14" s="28"/>
      <c r="C14" s="29"/>
      <c r="D14" s="29"/>
      <c r="E14" s="356" t="s">
        <v>34</v>
      </c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7"/>
      <c r="Z14" s="357"/>
      <c r="AA14" s="357"/>
      <c r="AB14" s="357"/>
      <c r="AC14" s="357"/>
      <c r="AD14" s="357"/>
      <c r="AE14" s="357"/>
      <c r="AF14" s="357"/>
      <c r="AG14" s="357"/>
      <c r="AH14" s="357"/>
      <c r="AI14" s="357"/>
      <c r="AJ14" s="357"/>
      <c r="AK14" s="37" t="s">
        <v>31</v>
      </c>
      <c r="AL14" s="29"/>
      <c r="AM14" s="29"/>
      <c r="AN14" s="39" t="s">
        <v>34</v>
      </c>
      <c r="AO14" s="29"/>
      <c r="AP14" s="29"/>
      <c r="AQ14" s="31"/>
      <c r="BE14" s="352"/>
      <c r="BS14" s="24" t="s">
        <v>8</v>
      </c>
    </row>
    <row r="15" spans="1:74" ht="7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52"/>
      <c r="BS15" s="24" t="s">
        <v>6</v>
      </c>
    </row>
    <row r="16" spans="1:74" ht="14.4" customHeight="1">
      <c r="B16" s="28"/>
      <c r="C16" s="29"/>
      <c r="D16" s="37" t="s">
        <v>35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28</v>
      </c>
      <c r="AL16" s="29"/>
      <c r="AM16" s="29"/>
      <c r="AN16" s="35" t="s">
        <v>21</v>
      </c>
      <c r="AO16" s="29"/>
      <c r="AP16" s="29"/>
      <c r="AQ16" s="31"/>
      <c r="BE16" s="352"/>
      <c r="BS16" s="24" t="s">
        <v>6</v>
      </c>
    </row>
    <row r="17" spans="2:71" ht="18.45" customHeight="1">
      <c r="B17" s="28"/>
      <c r="C17" s="29"/>
      <c r="D17" s="29"/>
      <c r="E17" s="35" t="s">
        <v>36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31</v>
      </c>
      <c r="AL17" s="29"/>
      <c r="AM17" s="29"/>
      <c r="AN17" s="35" t="s">
        <v>21</v>
      </c>
      <c r="AO17" s="29"/>
      <c r="AP17" s="29"/>
      <c r="AQ17" s="31"/>
      <c r="BE17" s="352"/>
      <c r="BS17" s="24" t="s">
        <v>37</v>
      </c>
    </row>
    <row r="18" spans="2:71" ht="7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52"/>
      <c r="BS18" s="24" t="s">
        <v>8</v>
      </c>
    </row>
    <row r="19" spans="2:71" ht="14.4" customHeight="1">
      <c r="B19" s="28"/>
      <c r="C19" s="29"/>
      <c r="D19" s="37" t="s">
        <v>38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52"/>
      <c r="BS19" s="24" t="s">
        <v>8</v>
      </c>
    </row>
    <row r="20" spans="2:71" ht="22.5" customHeight="1">
      <c r="B20" s="28"/>
      <c r="C20" s="29"/>
      <c r="D20" s="29"/>
      <c r="E20" s="358" t="s">
        <v>21</v>
      </c>
      <c r="F20" s="358"/>
      <c r="G20" s="358"/>
      <c r="H20" s="358"/>
      <c r="I20" s="358"/>
      <c r="J20" s="358"/>
      <c r="K20" s="358"/>
      <c r="L20" s="358"/>
      <c r="M20" s="358"/>
      <c r="N20" s="358"/>
      <c r="O20" s="358"/>
      <c r="P20" s="358"/>
      <c r="Q20" s="358"/>
      <c r="R20" s="358"/>
      <c r="S20" s="358"/>
      <c r="T20" s="358"/>
      <c r="U20" s="358"/>
      <c r="V20" s="358"/>
      <c r="W20" s="358"/>
      <c r="X20" s="358"/>
      <c r="Y20" s="358"/>
      <c r="Z20" s="358"/>
      <c r="AA20" s="358"/>
      <c r="AB20" s="358"/>
      <c r="AC20" s="358"/>
      <c r="AD20" s="358"/>
      <c r="AE20" s="358"/>
      <c r="AF20" s="358"/>
      <c r="AG20" s="358"/>
      <c r="AH20" s="358"/>
      <c r="AI20" s="358"/>
      <c r="AJ20" s="358"/>
      <c r="AK20" s="358"/>
      <c r="AL20" s="358"/>
      <c r="AM20" s="358"/>
      <c r="AN20" s="358"/>
      <c r="AO20" s="29"/>
      <c r="AP20" s="29"/>
      <c r="AQ20" s="31"/>
      <c r="BE20" s="352"/>
      <c r="BS20" s="24" t="s">
        <v>6</v>
      </c>
    </row>
    <row r="21" spans="2:71" ht="7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52"/>
    </row>
    <row r="22" spans="2:71" ht="7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52"/>
    </row>
    <row r="23" spans="2:71" s="1" customFormat="1" ht="25.95" customHeight="1">
      <c r="B23" s="41"/>
      <c r="C23" s="42"/>
      <c r="D23" s="43" t="s">
        <v>39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59">
        <f>ROUND(AG51,2)</f>
        <v>0</v>
      </c>
      <c r="AL23" s="360"/>
      <c r="AM23" s="360"/>
      <c r="AN23" s="360"/>
      <c r="AO23" s="360"/>
      <c r="AP23" s="42"/>
      <c r="AQ23" s="45"/>
      <c r="BE23" s="352"/>
    </row>
    <row r="24" spans="2:71" s="1" customFormat="1" ht="7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52"/>
    </row>
    <row r="25" spans="2:71" s="1" customFormat="1" ht="10.75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61" t="s">
        <v>40</v>
      </c>
      <c r="M25" s="361"/>
      <c r="N25" s="361"/>
      <c r="O25" s="361"/>
      <c r="P25" s="42"/>
      <c r="Q25" s="42"/>
      <c r="R25" s="42"/>
      <c r="S25" s="42"/>
      <c r="T25" s="42"/>
      <c r="U25" s="42"/>
      <c r="V25" s="42"/>
      <c r="W25" s="361" t="s">
        <v>41</v>
      </c>
      <c r="X25" s="361"/>
      <c r="Y25" s="361"/>
      <c r="Z25" s="361"/>
      <c r="AA25" s="361"/>
      <c r="AB25" s="361"/>
      <c r="AC25" s="361"/>
      <c r="AD25" s="361"/>
      <c r="AE25" s="361"/>
      <c r="AF25" s="42"/>
      <c r="AG25" s="42"/>
      <c r="AH25" s="42"/>
      <c r="AI25" s="42"/>
      <c r="AJ25" s="42"/>
      <c r="AK25" s="361" t="s">
        <v>42</v>
      </c>
      <c r="AL25" s="361"/>
      <c r="AM25" s="361"/>
      <c r="AN25" s="361"/>
      <c r="AO25" s="361"/>
      <c r="AP25" s="42"/>
      <c r="AQ25" s="45"/>
      <c r="BE25" s="352"/>
    </row>
    <row r="26" spans="2:71" s="2" customFormat="1" ht="14.4" customHeight="1">
      <c r="B26" s="47"/>
      <c r="C26" s="48"/>
      <c r="D26" s="49" t="s">
        <v>43</v>
      </c>
      <c r="E26" s="48"/>
      <c r="F26" s="49" t="s">
        <v>44</v>
      </c>
      <c r="G26" s="48"/>
      <c r="H26" s="48"/>
      <c r="I26" s="48"/>
      <c r="J26" s="48"/>
      <c r="K26" s="48"/>
      <c r="L26" s="362">
        <v>0.21</v>
      </c>
      <c r="M26" s="363"/>
      <c r="N26" s="363"/>
      <c r="O26" s="363"/>
      <c r="P26" s="48"/>
      <c r="Q26" s="48"/>
      <c r="R26" s="48"/>
      <c r="S26" s="48"/>
      <c r="T26" s="48"/>
      <c r="U26" s="48"/>
      <c r="V26" s="48"/>
      <c r="W26" s="364">
        <f>ROUND(AZ51,2)</f>
        <v>0</v>
      </c>
      <c r="X26" s="363"/>
      <c r="Y26" s="363"/>
      <c r="Z26" s="363"/>
      <c r="AA26" s="363"/>
      <c r="AB26" s="363"/>
      <c r="AC26" s="363"/>
      <c r="AD26" s="363"/>
      <c r="AE26" s="363"/>
      <c r="AF26" s="48"/>
      <c r="AG26" s="48"/>
      <c r="AH26" s="48"/>
      <c r="AI26" s="48"/>
      <c r="AJ26" s="48"/>
      <c r="AK26" s="364">
        <f>ROUND(AV51,2)</f>
        <v>0</v>
      </c>
      <c r="AL26" s="363"/>
      <c r="AM26" s="363"/>
      <c r="AN26" s="363"/>
      <c r="AO26" s="363"/>
      <c r="AP26" s="48"/>
      <c r="AQ26" s="50"/>
      <c r="BE26" s="352"/>
    </row>
    <row r="27" spans="2:71" s="2" customFormat="1" ht="14.4" customHeight="1">
      <c r="B27" s="47"/>
      <c r="C27" s="48"/>
      <c r="D27" s="48"/>
      <c r="E27" s="48"/>
      <c r="F27" s="49" t="s">
        <v>45</v>
      </c>
      <c r="G27" s="48"/>
      <c r="H27" s="48"/>
      <c r="I27" s="48"/>
      <c r="J27" s="48"/>
      <c r="K27" s="48"/>
      <c r="L27" s="362">
        <v>0.12</v>
      </c>
      <c r="M27" s="363"/>
      <c r="N27" s="363"/>
      <c r="O27" s="363"/>
      <c r="P27" s="48"/>
      <c r="Q27" s="48"/>
      <c r="R27" s="48"/>
      <c r="S27" s="48"/>
      <c r="T27" s="48"/>
      <c r="U27" s="48"/>
      <c r="V27" s="48"/>
      <c r="W27" s="364">
        <f>ROUND(BA51,2)</f>
        <v>0</v>
      </c>
      <c r="X27" s="363"/>
      <c r="Y27" s="363"/>
      <c r="Z27" s="363"/>
      <c r="AA27" s="363"/>
      <c r="AB27" s="363"/>
      <c r="AC27" s="363"/>
      <c r="AD27" s="363"/>
      <c r="AE27" s="363"/>
      <c r="AF27" s="48"/>
      <c r="AG27" s="48"/>
      <c r="AH27" s="48"/>
      <c r="AI27" s="48"/>
      <c r="AJ27" s="48"/>
      <c r="AK27" s="364">
        <f>ROUND(AW51,2)</f>
        <v>0</v>
      </c>
      <c r="AL27" s="363"/>
      <c r="AM27" s="363"/>
      <c r="AN27" s="363"/>
      <c r="AO27" s="363"/>
      <c r="AP27" s="48"/>
      <c r="AQ27" s="50"/>
      <c r="BE27" s="352"/>
    </row>
    <row r="28" spans="2:71" s="2" customFormat="1" ht="14.4" hidden="1" customHeight="1">
      <c r="B28" s="47"/>
      <c r="C28" s="48"/>
      <c r="D28" s="48"/>
      <c r="E28" s="48"/>
      <c r="F28" s="49" t="s">
        <v>46</v>
      </c>
      <c r="G28" s="48"/>
      <c r="H28" s="48"/>
      <c r="I28" s="48"/>
      <c r="J28" s="48"/>
      <c r="K28" s="48"/>
      <c r="L28" s="362">
        <v>0.21</v>
      </c>
      <c r="M28" s="363"/>
      <c r="N28" s="363"/>
      <c r="O28" s="363"/>
      <c r="P28" s="48"/>
      <c r="Q28" s="48"/>
      <c r="R28" s="48"/>
      <c r="S28" s="48"/>
      <c r="T28" s="48"/>
      <c r="U28" s="48"/>
      <c r="V28" s="48"/>
      <c r="W28" s="364">
        <f>ROUND(BB51,2)</f>
        <v>0</v>
      </c>
      <c r="X28" s="363"/>
      <c r="Y28" s="363"/>
      <c r="Z28" s="363"/>
      <c r="AA28" s="363"/>
      <c r="AB28" s="363"/>
      <c r="AC28" s="363"/>
      <c r="AD28" s="363"/>
      <c r="AE28" s="363"/>
      <c r="AF28" s="48"/>
      <c r="AG28" s="48"/>
      <c r="AH28" s="48"/>
      <c r="AI28" s="48"/>
      <c r="AJ28" s="48"/>
      <c r="AK28" s="364">
        <v>0</v>
      </c>
      <c r="AL28" s="363"/>
      <c r="AM28" s="363"/>
      <c r="AN28" s="363"/>
      <c r="AO28" s="363"/>
      <c r="AP28" s="48"/>
      <c r="AQ28" s="50"/>
      <c r="BE28" s="352"/>
    </row>
    <row r="29" spans="2:71" s="2" customFormat="1" ht="14.4" hidden="1" customHeight="1">
      <c r="B29" s="47"/>
      <c r="C29" s="48"/>
      <c r="D29" s="48"/>
      <c r="E29" s="48"/>
      <c r="F29" s="49" t="s">
        <v>47</v>
      </c>
      <c r="G29" s="48"/>
      <c r="H29" s="48"/>
      <c r="I29" s="48"/>
      <c r="J29" s="48"/>
      <c r="K29" s="48"/>
      <c r="L29" s="362">
        <v>0.12</v>
      </c>
      <c r="M29" s="363"/>
      <c r="N29" s="363"/>
      <c r="O29" s="363"/>
      <c r="P29" s="48"/>
      <c r="Q29" s="48"/>
      <c r="R29" s="48"/>
      <c r="S29" s="48"/>
      <c r="T29" s="48"/>
      <c r="U29" s="48"/>
      <c r="V29" s="48"/>
      <c r="W29" s="364">
        <f>ROUND(BC51,2)</f>
        <v>0</v>
      </c>
      <c r="X29" s="363"/>
      <c r="Y29" s="363"/>
      <c r="Z29" s="363"/>
      <c r="AA29" s="363"/>
      <c r="AB29" s="363"/>
      <c r="AC29" s="363"/>
      <c r="AD29" s="363"/>
      <c r="AE29" s="363"/>
      <c r="AF29" s="48"/>
      <c r="AG29" s="48"/>
      <c r="AH29" s="48"/>
      <c r="AI29" s="48"/>
      <c r="AJ29" s="48"/>
      <c r="AK29" s="364">
        <v>0</v>
      </c>
      <c r="AL29" s="363"/>
      <c r="AM29" s="363"/>
      <c r="AN29" s="363"/>
      <c r="AO29" s="363"/>
      <c r="AP29" s="48"/>
      <c r="AQ29" s="50"/>
      <c r="BE29" s="352"/>
    </row>
    <row r="30" spans="2:71" s="2" customFormat="1" ht="14.4" hidden="1" customHeight="1">
      <c r="B30" s="47"/>
      <c r="C30" s="48"/>
      <c r="D30" s="48"/>
      <c r="E30" s="48"/>
      <c r="F30" s="49" t="s">
        <v>48</v>
      </c>
      <c r="G30" s="48"/>
      <c r="H30" s="48"/>
      <c r="I30" s="48"/>
      <c r="J30" s="48"/>
      <c r="K30" s="48"/>
      <c r="L30" s="362">
        <v>0</v>
      </c>
      <c r="M30" s="363"/>
      <c r="N30" s="363"/>
      <c r="O30" s="363"/>
      <c r="P30" s="48"/>
      <c r="Q30" s="48"/>
      <c r="R30" s="48"/>
      <c r="S30" s="48"/>
      <c r="T30" s="48"/>
      <c r="U30" s="48"/>
      <c r="V30" s="48"/>
      <c r="W30" s="364">
        <f>ROUND(BD51,2)</f>
        <v>0</v>
      </c>
      <c r="X30" s="363"/>
      <c r="Y30" s="363"/>
      <c r="Z30" s="363"/>
      <c r="AA30" s="363"/>
      <c r="AB30" s="363"/>
      <c r="AC30" s="363"/>
      <c r="AD30" s="363"/>
      <c r="AE30" s="363"/>
      <c r="AF30" s="48"/>
      <c r="AG30" s="48"/>
      <c r="AH30" s="48"/>
      <c r="AI30" s="48"/>
      <c r="AJ30" s="48"/>
      <c r="AK30" s="364">
        <v>0</v>
      </c>
      <c r="AL30" s="363"/>
      <c r="AM30" s="363"/>
      <c r="AN30" s="363"/>
      <c r="AO30" s="363"/>
      <c r="AP30" s="48"/>
      <c r="AQ30" s="50"/>
      <c r="BE30" s="352"/>
    </row>
    <row r="31" spans="2:71" s="1" customFormat="1" ht="7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52"/>
    </row>
    <row r="32" spans="2:71" s="1" customFormat="1" ht="25.95" customHeight="1">
      <c r="B32" s="41"/>
      <c r="C32" s="51"/>
      <c r="D32" s="52" t="s">
        <v>49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50</v>
      </c>
      <c r="U32" s="53"/>
      <c r="V32" s="53"/>
      <c r="W32" s="53"/>
      <c r="X32" s="365" t="s">
        <v>51</v>
      </c>
      <c r="Y32" s="366"/>
      <c r="Z32" s="366"/>
      <c r="AA32" s="366"/>
      <c r="AB32" s="366"/>
      <c r="AC32" s="53"/>
      <c r="AD32" s="53"/>
      <c r="AE32" s="53"/>
      <c r="AF32" s="53"/>
      <c r="AG32" s="53"/>
      <c r="AH32" s="53"/>
      <c r="AI32" s="53"/>
      <c r="AJ32" s="53"/>
      <c r="AK32" s="367">
        <f>SUM(AK23:AK30)</f>
        <v>0</v>
      </c>
      <c r="AL32" s="366"/>
      <c r="AM32" s="366"/>
      <c r="AN32" s="366"/>
      <c r="AO32" s="368"/>
      <c r="AP32" s="51"/>
      <c r="AQ32" s="55"/>
      <c r="BE32" s="352"/>
    </row>
    <row r="33" spans="2:56" s="1" customFormat="1" ht="7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7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7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7" customHeight="1">
      <c r="B39" s="41"/>
      <c r="C39" s="62" t="s">
        <v>52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7" customHeight="1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" customHeight="1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02122024/02-00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7" customHeight="1">
      <c r="B42" s="68"/>
      <c r="C42" s="69" t="s">
        <v>18</v>
      </c>
      <c r="D42" s="70"/>
      <c r="E42" s="70"/>
      <c r="F42" s="70"/>
      <c r="G42" s="70"/>
      <c r="H42" s="70"/>
      <c r="I42" s="70"/>
      <c r="J42" s="70"/>
      <c r="K42" s="70"/>
      <c r="L42" s="369" t="str">
        <f>K6</f>
        <v>Nová střešní krytina objektu DPS Uničovská 2439/51a, Šternberk, objekt D</v>
      </c>
      <c r="M42" s="370"/>
      <c r="N42" s="370"/>
      <c r="O42" s="370"/>
      <c r="P42" s="370"/>
      <c r="Q42" s="370"/>
      <c r="R42" s="370"/>
      <c r="S42" s="370"/>
      <c r="T42" s="370"/>
      <c r="U42" s="370"/>
      <c r="V42" s="370"/>
      <c r="W42" s="370"/>
      <c r="X42" s="370"/>
      <c r="Y42" s="370"/>
      <c r="Z42" s="370"/>
      <c r="AA42" s="370"/>
      <c r="AB42" s="370"/>
      <c r="AC42" s="370"/>
      <c r="AD42" s="370"/>
      <c r="AE42" s="370"/>
      <c r="AF42" s="370"/>
      <c r="AG42" s="370"/>
      <c r="AH42" s="370"/>
      <c r="AI42" s="370"/>
      <c r="AJ42" s="370"/>
      <c r="AK42" s="370"/>
      <c r="AL42" s="370"/>
      <c r="AM42" s="370"/>
      <c r="AN42" s="370"/>
      <c r="AO42" s="370"/>
      <c r="AP42" s="70"/>
      <c r="AQ42" s="70"/>
      <c r="AR42" s="71"/>
    </row>
    <row r="43" spans="2:56" s="1" customFormat="1" ht="7" customHeight="1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 ht="12">
      <c r="B44" s="41"/>
      <c r="C44" s="65" t="s">
        <v>23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 xml:space="preserve"> Uničovská 2439/51a, Šternberk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25</v>
      </c>
      <c r="AJ44" s="63"/>
      <c r="AK44" s="63"/>
      <c r="AL44" s="63"/>
      <c r="AM44" s="371" t="str">
        <f>IF(AN8= "","",AN8)</f>
        <v>2. 12. 2024</v>
      </c>
      <c r="AN44" s="371"/>
      <c r="AO44" s="63"/>
      <c r="AP44" s="63"/>
      <c r="AQ44" s="63"/>
      <c r="AR44" s="61"/>
    </row>
    <row r="45" spans="2:56" s="1" customFormat="1" ht="7" customHeight="1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 ht="12">
      <c r="B46" s="41"/>
      <c r="C46" s="65" t="s">
        <v>27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>Město Šternberk, Horní náměstí 16,785 01 Šternberk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35</v>
      </c>
      <c r="AJ46" s="63"/>
      <c r="AK46" s="63"/>
      <c r="AL46" s="63"/>
      <c r="AM46" s="372" t="str">
        <f>IF(E17="","",E17)</f>
        <v xml:space="preserve"> </v>
      </c>
      <c r="AN46" s="372"/>
      <c r="AO46" s="372"/>
      <c r="AP46" s="372"/>
      <c r="AQ46" s="63"/>
      <c r="AR46" s="61"/>
      <c r="AS46" s="373" t="s">
        <v>53</v>
      </c>
      <c r="AT46" s="374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 ht="12">
      <c r="B47" s="41"/>
      <c r="C47" s="65" t="s">
        <v>33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75"/>
      <c r="AT47" s="376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85" customHeight="1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77"/>
      <c r="AT48" s="378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1" s="1" customFormat="1" ht="29.25" customHeight="1">
      <c r="B49" s="41"/>
      <c r="C49" s="379" t="s">
        <v>54</v>
      </c>
      <c r="D49" s="380"/>
      <c r="E49" s="380"/>
      <c r="F49" s="380"/>
      <c r="G49" s="380"/>
      <c r="H49" s="79"/>
      <c r="I49" s="381" t="s">
        <v>55</v>
      </c>
      <c r="J49" s="380"/>
      <c r="K49" s="380"/>
      <c r="L49" s="380"/>
      <c r="M49" s="380"/>
      <c r="N49" s="380"/>
      <c r="O49" s="380"/>
      <c r="P49" s="380"/>
      <c r="Q49" s="380"/>
      <c r="R49" s="380"/>
      <c r="S49" s="380"/>
      <c r="T49" s="380"/>
      <c r="U49" s="380"/>
      <c r="V49" s="380"/>
      <c r="W49" s="380"/>
      <c r="X49" s="380"/>
      <c r="Y49" s="380"/>
      <c r="Z49" s="380"/>
      <c r="AA49" s="380"/>
      <c r="AB49" s="380"/>
      <c r="AC49" s="380"/>
      <c r="AD49" s="380"/>
      <c r="AE49" s="380"/>
      <c r="AF49" s="380"/>
      <c r="AG49" s="382" t="s">
        <v>56</v>
      </c>
      <c r="AH49" s="380"/>
      <c r="AI49" s="380"/>
      <c r="AJ49" s="380"/>
      <c r="AK49" s="380"/>
      <c r="AL49" s="380"/>
      <c r="AM49" s="380"/>
      <c r="AN49" s="381" t="s">
        <v>57</v>
      </c>
      <c r="AO49" s="380"/>
      <c r="AP49" s="380"/>
      <c r="AQ49" s="80" t="s">
        <v>58</v>
      </c>
      <c r="AR49" s="61"/>
      <c r="AS49" s="81" t="s">
        <v>59</v>
      </c>
      <c r="AT49" s="82" t="s">
        <v>60</v>
      </c>
      <c r="AU49" s="82" t="s">
        <v>61</v>
      </c>
      <c r="AV49" s="82" t="s">
        <v>62</v>
      </c>
      <c r="AW49" s="82" t="s">
        <v>63</v>
      </c>
      <c r="AX49" s="82" t="s">
        <v>64</v>
      </c>
      <c r="AY49" s="82" t="s">
        <v>65</v>
      </c>
      <c r="AZ49" s="82" t="s">
        <v>66</v>
      </c>
      <c r="BA49" s="82" t="s">
        <v>67</v>
      </c>
      <c r="BB49" s="82" t="s">
        <v>68</v>
      </c>
      <c r="BC49" s="82" t="s">
        <v>69</v>
      </c>
      <c r="BD49" s="83" t="s">
        <v>70</v>
      </c>
    </row>
    <row r="50" spans="1:91" s="1" customFormat="1" ht="10.85" customHeight="1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1" s="4" customFormat="1" ht="32.4" customHeight="1">
      <c r="B51" s="68"/>
      <c r="C51" s="87" t="s">
        <v>71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386">
        <f>ROUND(SUM(AG52:AG53),2)</f>
        <v>0</v>
      </c>
      <c r="AH51" s="386"/>
      <c r="AI51" s="386"/>
      <c r="AJ51" s="386"/>
      <c r="AK51" s="386"/>
      <c r="AL51" s="386"/>
      <c r="AM51" s="386"/>
      <c r="AN51" s="387">
        <f>SUM(AG51,AT51)</f>
        <v>0</v>
      </c>
      <c r="AO51" s="387"/>
      <c r="AP51" s="387"/>
      <c r="AQ51" s="89" t="s">
        <v>21</v>
      </c>
      <c r="AR51" s="71"/>
      <c r="AS51" s="90">
        <f>ROUND(SUM(AS52:AS53),2)</f>
        <v>0</v>
      </c>
      <c r="AT51" s="91">
        <f>ROUND(SUM(AV51:AW51),2)</f>
        <v>0</v>
      </c>
      <c r="AU51" s="92">
        <f>ROUND(SUM(AU52:AU53),5)</f>
        <v>0</v>
      </c>
      <c r="AV51" s="91">
        <f>ROUND(AZ51*L26,2)</f>
        <v>0</v>
      </c>
      <c r="AW51" s="91">
        <f>ROUND(BA51*L27,2)</f>
        <v>0</v>
      </c>
      <c r="AX51" s="91">
        <f>ROUND(BB51*L26,2)</f>
        <v>0</v>
      </c>
      <c r="AY51" s="91">
        <f>ROUND(BC51*L27,2)</f>
        <v>0</v>
      </c>
      <c r="AZ51" s="91">
        <f>ROUND(SUM(AZ52:AZ53),2)</f>
        <v>0</v>
      </c>
      <c r="BA51" s="91">
        <f>ROUND(SUM(BA52:BA53),2)</f>
        <v>0</v>
      </c>
      <c r="BB51" s="91">
        <f>ROUND(SUM(BB52:BB53),2)</f>
        <v>0</v>
      </c>
      <c r="BC51" s="91">
        <f>ROUND(SUM(BC52:BC53),2)</f>
        <v>0</v>
      </c>
      <c r="BD51" s="93">
        <f>ROUND(SUM(BD52:BD53),2)</f>
        <v>0</v>
      </c>
      <c r="BS51" s="94" t="s">
        <v>72</v>
      </c>
      <c r="BT51" s="94" t="s">
        <v>73</v>
      </c>
      <c r="BU51" s="95" t="s">
        <v>74</v>
      </c>
      <c r="BV51" s="94" t="s">
        <v>75</v>
      </c>
      <c r="BW51" s="94" t="s">
        <v>7</v>
      </c>
      <c r="BX51" s="94" t="s">
        <v>76</v>
      </c>
      <c r="CL51" s="94" t="s">
        <v>21</v>
      </c>
    </row>
    <row r="52" spans="1:91" s="5" customFormat="1" ht="53.25" customHeight="1">
      <c r="A52" s="96" t="s">
        <v>77</v>
      </c>
      <c r="B52" s="97"/>
      <c r="C52" s="98"/>
      <c r="D52" s="385" t="s">
        <v>78</v>
      </c>
      <c r="E52" s="385"/>
      <c r="F52" s="385"/>
      <c r="G52" s="385"/>
      <c r="H52" s="385"/>
      <c r="I52" s="99"/>
      <c r="J52" s="385" t="s">
        <v>79</v>
      </c>
      <c r="K52" s="385"/>
      <c r="L52" s="385"/>
      <c r="M52" s="385"/>
      <c r="N52" s="385"/>
      <c r="O52" s="385"/>
      <c r="P52" s="385"/>
      <c r="Q52" s="385"/>
      <c r="R52" s="385"/>
      <c r="S52" s="385"/>
      <c r="T52" s="385"/>
      <c r="U52" s="385"/>
      <c r="V52" s="385"/>
      <c r="W52" s="385"/>
      <c r="X52" s="385"/>
      <c r="Y52" s="385"/>
      <c r="Z52" s="385"/>
      <c r="AA52" s="385"/>
      <c r="AB52" s="385"/>
      <c r="AC52" s="385"/>
      <c r="AD52" s="385"/>
      <c r="AE52" s="385"/>
      <c r="AF52" s="385"/>
      <c r="AG52" s="383">
        <f>'02122024-02-01 - Nová stř...'!J27</f>
        <v>0</v>
      </c>
      <c r="AH52" s="384"/>
      <c r="AI52" s="384"/>
      <c r="AJ52" s="384"/>
      <c r="AK52" s="384"/>
      <c r="AL52" s="384"/>
      <c r="AM52" s="384"/>
      <c r="AN52" s="383">
        <f>SUM(AG52,AT52)</f>
        <v>0</v>
      </c>
      <c r="AO52" s="384"/>
      <c r="AP52" s="384"/>
      <c r="AQ52" s="100" t="s">
        <v>80</v>
      </c>
      <c r="AR52" s="101"/>
      <c r="AS52" s="102">
        <v>0</v>
      </c>
      <c r="AT52" s="103">
        <f>ROUND(SUM(AV52:AW52),2)</f>
        <v>0</v>
      </c>
      <c r="AU52" s="104">
        <f>'02122024-02-01 - Nová stř...'!P91</f>
        <v>0</v>
      </c>
      <c r="AV52" s="103">
        <f>'02122024-02-01 - Nová stř...'!J30</f>
        <v>0</v>
      </c>
      <c r="AW52" s="103">
        <f>'02122024-02-01 - Nová stř...'!J31</f>
        <v>0</v>
      </c>
      <c r="AX52" s="103">
        <f>'02122024-02-01 - Nová stř...'!J32</f>
        <v>0</v>
      </c>
      <c r="AY52" s="103">
        <f>'02122024-02-01 - Nová stř...'!J33</f>
        <v>0</v>
      </c>
      <c r="AZ52" s="103">
        <f>'02122024-02-01 - Nová stř...'!F30</f>
        <v>0</v>
      </c>
      <c r="BA52" s="103">
        <f>'02122024-02-01 - Nová stř...'!F31</f>
        <v>0</v>
      </c>
      <c r="BB52" s="103">
        <f>'02122024-02-01 - Nová stř...'!F32</f>
        <v>0</v>
      </c>
      <c r="BC52" s="103">
        <f>'02122024-02-01 - Nová stř...'!F33</f>
        <v>0</v>
      </c>
      <c r="BD52" s="105">
        <f>'02122024-02-01 - Nová stř...'!F34</f>
        <v>0</v>
      </c>
      <c r="BT52" s="106" t="s">
        <v>81</v>
      </c>
      <c r="BV52" s="106" t="s">
        <v>75</v>
      </c>
      <c r="BW52" s="106" t="s">
        <v>82</v>
      </c>
      <c r="BX52" s="106" t="s">
        <v>7</v>
      </c>
      <c r="CL52" s="106" t="s">
        <v>21</v>
      </c>
      <c r="CM52" s="106" t="s">
        <v>81</v>
      </c>
    </row>
    <row r="53" spans="1:91" s="5" customFormat="1" ht="53.25" customHeight="1">
      <c r="A53" s="96" t="s">
        <v>77</v>
      </c>
      <c r="B53" s="97"/>
      <c r="C53" s="98"/>
      <c r="D53" s="385" t="s">
        <v>83</v>
      </c>
      <c r="E53" s="385"/>
      <c r="F53" s="385"/>
      <c r="G53" s="385"/>
      <c r="H53" s="385"/>
      <c r="I53" s="99"/>
      <c r="J53" s="385" t="s">
        <v>84</v>
      </c>
      <c r="K53" s="385"/>
      <c r="L53" s="385"/>
      <c r="M53" s="385"/>
      <c r="N53" s="385"/>
      <c r="O53" s="385"/>
      <c r="P53" s="385"/>
      <c r="Q53" s="385"/>
      <c r="R53" s="385"/>
      <c r="S53" s="385"/>
      <c r="T53" s="385"/>
      <c r="U53" s="385"/>
      <c r="V53" s="385"/>
      <c r="W53" s="385"/>
      <c r="X53" s="385"/>
      <c r="Y53" s="385"/>
      <c r="Z53" s="385"/>
      <c r="AA53" s="385"/>
      <c r="AB53" s="385"/>
      <c r="AC53" s="385"/>
      <c r="AD53" s="385"/>
      <c r="AE53" s="385"/>
      <c r="AF53" s="385"/>
      <c r="AG53" s="383">
        <f>'02122024-02-02 - Nová stř...'!J27</f>
        <v>0</v>
      </c>
      <c r="AH53" s="384"/>
      <c r="AI53" s="384"/>
      <c r="AJ53" s="384"/>
      <c r="AK53" s="384"/>
      <c r="AL53" s="384"/>
      <c r="AM53" s="384"/>
      <c r="AN53" s="383">
        <f>SUM(AG53,AT53)</f>
        <v>0</v>
      </c>
      <c r="AO53" s="384"/>
      <c r="AP53" s="384"/>
      <c r="AQ53" s="100" t="s">
        <v>80</v>
      </c>
      <c r="AR53" s="101"/>
      <c r="AS53" s="107">
        <v>0</v>
      </c>
      <c r="AT53" s="108">
        <f>ROUND(SUM(AV53:AW53),2)</f>
        <v>0</v>
      </c>
      <c r="AU53" s="109">
        <f>'02122024-02-02 - Nová stř...'!P80</f>
        <v>0</v>
      </c>
      <c r="AV53" s="108">
        <f>'02122024-02-02 - Nová stř...'!J30</f>
        <v>0</v>
      </c>
      <c r="AW53" s="108">
        <f>'02122024-02-02 - Nová stř...'!J31</f>
        <v>0</v>
      </c>
      <c r="AX53" s="108">
        <f>'02122024-02-02 - Nová stř...'!J32</f>
        <v>0</v>
      </c>
      <c r="AY53" s="108">
        <f>'02122024-02-02 - Nová stř...'!J33</f>
        <v>0</v>
      </c>
      <c r="AZ53" s="108">
        <f>'02122024-02-02 - Nová stř...'!F30</f>
        <v>0</v>
      </c>
      <c r="BA53" s="108">
        <f>'02122024-02-02 - Nová stř...'!F31</f>
        <v>0</v>
      </c>
      <c r="BB53" s="108">
        <f>'02122024-02-02 - Nová stř...'!F32</f>
        <v>0</v>
      </c>
      <c r="BC53" s="108">
        <f>'02122024-02-02 - Nová stř...'!F33</f>
        <v>0</v>
      </c>
      <c r="BD53" s="110">
        <f>'02122024-02-02 - Nová stř...'!F34</f>
        <v>0</v>
      </c>
      <c r="BT53" s="106" t="s">
        <v>81</v>
      </c>
      <c r="BV53" s="106" t="s">
        <v>75</v>
      </c>
      <c r="BW53" s="106" t="s">
        <v>85</v>
      </c>
      <c r="BX53" s="106" t="s">
        <v>7</v>
      </c>
      <c r="CL53" s="106" t="s">
        <v>21</v>
      </c>
      <c r="CM53" s="106" t="s">
        <v>81</v>
      </c>
    </row>
    <row r="54" spans="1:91" s="1" customFormat="1" ht="30" customHeight="1">
      <c r="B54" s="41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1"/>
    </row>
    <row r="55" spans="1:91" s="1" customFormat="1" ht="7" customHeight="1">
      <c r="B55" s="56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61"/>
    </row>
  </sheetData>
  <sheetProtection algorithmName="SHA-512" hashValue="VEEWgrdu7Gld8L9Wo55vJ9nhs84QPav6Jwqb0lD0J3LLYNQkYIJ2VlQPWiDGf1ewHouM8knJFSuacxTcjtpR2w==" saltValue="pfVTam2TEc/IjEvK+cqRTw==" spinCount="100000" sheet="1" objects="1" scenarios="1" formatCells="0" formatColumns="0" formatRows="0" sort="0" autoFilter="0"/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02122024-02-01 - Nová stř...'!C2" display="/"/>
    <hyperlink ref="A53" location="'02122024-02-02 - Nová stř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77"/>
  <sheetViews>
    <sheetView showGridLines="0" workbookViewId="0">
      <pane ySplit="1" topLeftCell="A2" activePane="bottomLeft" state="frozen"/>
      <selection pane="bottomLeft"/>
    </sheetView>
  </sheetViews>
  <sheetFormatPr defaultRowHeight="14.6"/>
  <cols>
    <col min="1" max="1" width="8.296875" customWidth="1"/>
    <col min="2" max="2" width="1.69921875" customWidth="1"/>
    <col min="3" max="3" width="4.19921875" customWidth="1"/>
    <col min="4" max="4" width="4.296875" customWidth="1"/>
    <col min="5" max="5" width="17.19921875" customWidth="1"/>
    <col min="6" max="6" width="75" customWidth="1"/>
    <col min="7" max="7" width="8.69921875" customWidth="1"/>
    <col min="8" max="8" width="11.19921875" customWidth="1"/>
    <col min="9" max="9" width="12.69921875" style="111" customWidth="1"/>
    <col min="10" max="10" width="23.5" customWidth="1"/>
    <col min="11" max="11" width="15.5" customWidth="1"/>
    <col min="13" max="18" width="9.296875" hidden="1"/>
    <col min="19" max="19" width="8.19921875" hidden="1" customWidth="1"/>
    <col min="20" max="20" width="29.69921875" hidden="1" customWidth="1"/>
    <col min="21" max="21" width="16.296875" hidden="1" customWidth="1"/>
    <col min="22" max="22" width="12.296875" customWidth="1"/>
    <col min="23" max="23" width="16.296875" customWidth="1"/>
    <col min="24" max="24" width="12.296875" customWidth="1"/>
    <col min="25" max="25" width="15" customWidth="1"/>
    <col min="26" max="26" width="11" customWidth="1"/>
    <col min="27" max="27" width="15" customWidth="1"/>
    <col min="28" max="28" width="16.296875" customWidth="1"/>
    <col min="29" max="29" width="11" customWidth="1"/>
    <col min="30" max="30" width="15" customWidth="1"/>
    <col min="31" max="31" width="16.296875" customWidth="1"/>
    <col min="44" max="65" width="9.29687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86</v>
      </c>
      <c r="G1" s="396" t="s">
        <v>87</v>
      </c>
      <c r="H1" s="396"/>
      <c r="I1" s="115"/>
      <c r="J1" s="114" t="s">
        <v>88</v>
      </c>
      <c r="K1" s="113" t="s">
        <v>89</v>
      </c>
      <c r="L1" s="114" t="s">
        <v>90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7" customHeight="1">
      <c r="L2" s="388"/>
      <c r="M2" s="388"/>
      <c r="N2" s="388"/>
      <c r="O2" s="388"/>
      <c r="P2" s="388"/>
      <c r="Q2" s="388"/>
      <c r="R2" s="388"/>
      <c r="S2" s="388"/>
      <c r="T2" s="388"/>
      <c r="U2" s="388"/>
      <c r="V2" s="388"/>
      <c r="AT2" s="24" t="s">
        <v>82</v>
      </c>
    </row>
    <row r="3" spans="1:70" ht="7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81</v>
      </c>
    </row>
    <row r="4" spans="1:70" ht="37" customHeight="1">
      <c r="B4" s="28"/>
      <c r="C4" s="29"/>
      <c r="D4" s="30" t="s">
        <v>91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7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2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89" t="str">
        <f>'Rekapitulace stavby'!K6</f>
        <v>Nová střešní krytina objektu DPS Uničovská 2439/51a, Šternberk, objekt D</v>
      </c>
      <c r="F7" s="390"/>
      <c r="G7" s="390"/>
      <c r="H7" s="390"/>
      <c r="I7" s="117"/>
      <c r="J7" s="29"/>
      <c r="K7" s="31"/>
    </row>
    <row r="8" spans="1:70" s="1" customFormat="1" ht="12">
      <c r="B8" s="41"/>
      <c r="C8" s="42"/>
      <c r="D8" s="37" t="s">
        <v>92</v>
      </c>
      <c r="E8" s="42"/>
      <c r="F8" s="42"/>
      <c r="G8" s="42"/>
      <c r="H8" s="42"/>
      <c r="I8" s="118"/>
      <c r="J8" s="42"/>
      <c r="K8" s="45"/>
    </row>
    <row r="9" spans="1:70" s="1" customFormat="1" ht="37" customHeight="1">
      <c r="B9" s="41"/>
      <c r="C9" s="42"/>
      <c r="D9" s="42"/>
      <c r="E9" s="391" t="s">
        <v>93</v>
      </c>
      <c r="F9" s="392"/>
      <c r="G9" s="392"/>
      <c r="H9" s="392"/>
      <c r="I9" s="118"/>
      <c r="J9" s="42"/>
      <c r="K9" s="45"/>
    </row>
    <row r="10" spans="1:70" s="1" customFormat="1" ht="10.7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2. 12. 2024</v>
      </c>
      <c r="K12" s="45"/>
    </row>
    <row r="13" spans="1:70" s="1" customFormat="1" ht="10.85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29</v>
      </c>
      <c r="K14" s="45"/>
    </row>
    <row r="15" spans="1:70" s="1" customFormat="1" ht="18" customHeight="1">
      <c r="B15" s="41"/>
      <c r="C15" s="42"/>
      <c r="D15" s="42"/>
      <c r="E15" s="35" t="s">
        <v>30</v>
      </c>
      <c r="F15" s="42"/>
      <c r="G15" s="42"/>
      <c r="H15" s="42"/>
      <c r="I15" s="119" t="s">
        <v>31</v>
      </c>
      <c r="J15" s="35" t="s">
        <v>32</v>
      </c>
      <c r="K15" s="45"/>
    </row>
    <row r="16" spans="1:70" s="1" customFormat="1" ht="7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" customHeight="1">
      <c r="B17" s="41"/>
      <c r="C17" s="42"/>
      <c r="D17" s="37" t="s">
        <v>33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31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7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" customHeight="1">
      <c r="B20" s="41"/>
      <c r="C20" s="42"/>
      <c r="D20" s="37" t="s">
        <v>35</v>
      </c>
      <c r="E20" s="42"/>
      <c r="F20" s="42"/>
      <c r="G20" s="42"/>
      <c r="H20" s="42"/>
      <c r="I20" s="119" t="s">
        <v>28</v>
      </c>
      <c r="J20" s="35" t="str">
        <f>IF('Rekapitulace stavby'!AN16="","",'Rekapitulace stavby'!AN16)</f>
        <v/>
      </c>
      <c r="K20" s="45"/>
    </row>
    <row r="21" spans="2:11" s="1" customFormat="1" ht="18" customHeight="1">
      <c r="B21" s="41"/>
      <c r="C21" s="42"/>
      <c r="D21" s="42"/>
      <c r="E21" s="35" t="str">
        <f>IF('Rekapitulace stavby'!E17="","",'Rekapitulace stavby'!E17)</f>
        <v xml:space="preserve"> </v>
      </c>
      <c r="F21" s="42"/>
      <c r="G21" s="42"/>
      <c r="H21" s="42"/>
      <c r="I21" s="119" t="s">
        <v>31</v>
      </c>
      <c r="J21" s="35" t="str">
        <f>IF('Rekapitulace stavby'!AN17="","",'Rekapitulace stavby'!AN17)</f>
        <v/>
      </c>
      <c r="K21" s="45"/>
    </row>
    <row r="22" spans="2:11" s="1" customFormat="1" ht="7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" customHeight="1">
      <c r="B23" s="41"/>
      <c r="C23" s="42"/>
      <c r="D23" s="37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358" t="s">
        <v>21</v>
      </c>
      <c r="F24" s="358"/>
      <c r="G24" s="358"/>
      <c r="H24" s="358"/>
      <c r="I24" s="123"/>
      <c r="J24" s="122"/>
      <c r="K24" s="124"/>
    </row>
    <row r="25" spans="2:11" s="1" customFormat="1" ht="7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7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4" customHeight="1">
      <c r="B27" s="41"/>
      <c r="C27" s="42"/>
      <c r="D27" s="127" t="s">
        <v>39</v>
      </c>
      <c r="E27" s="42"/>
      <c r="F27" s="42"/>
      <c r="G27" s="42"/>
      <c r="H27" s="42"/>
      <c r="I27" s="118"/>
      <c r="J27" s="128">
        <f>ROUND(J91,2)</f>
        <v>0</v>
      </c>
      <c r="K27" s="45"/>
    </row>
    <row r="28" spans="2:11" s="1" customFormat="1" ht="7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" customHeight="1">
      <c r="B29" s="41"/>
      <c r="C29" s="42"/>
      <c r="D29" s="42"/>
      <c r="E29" s="42"/>
      <c r="F29" s="46" t="s">
        <v>41</v>
      </c>
      <c r="G29" s="42"/>
      <c r="H29" s="42"/>
      <c r="I29" s="129" t="s">
        <v>40</v>
      </c>
      <c r="J29" s="46" t="s">
        <v>42</v>
      </c>
      <c r="K29" s="45"/>
    </row>
    <row r="30" spans="2:11" s="1" customFormat="1" ht="14.4" customHeight="1">
      <c r="B30" s="41"/>
      <c r="C30" s="42"/>
      <c r="D30" s="49" t="s">
        <v>43</v>
      </c>
      <c r="E30" s="49" t="s">
        <v>44</v>
      </c>
      <c r="F30" s="130">
        <f>ROUND(SUM(BE91:BE376), 2)</f>
        <v>0</v>
      </c>
      <c r="G30" s="42"/>
      <c r="H30" s="42"/>
      <c r="I30" s="131">
        <v>0.21</v>
      </c>
      <c r="J30" s="130">
        <f>ROUND(ROUND((SUM(BE91:BE376)), 2)*I30, 2)</f>
        <v>0</v>
      </c>
      <c r="K30" s="45"/>
    </row>
    <row r="31" spans="2:11" s="1" customFormat="1" ht="14.4" customHeight="1">
      <c r="B31" s="41"/>
      <c r="C31" s="42"/>
      <c r="D31" s="42"/>
      <c r="E31" s="49" t="s">
        <v>45</v>
      </c>
      <c r="F31" s="130">
        <f>ROUND(SUM(BF91:BF376), 2)</f>
        <v>0</v>
      </c>
      <c r="G31" s="42"/>
      <c r="H31" s="42"/>
      <c r="I31" s="131">
        <v>0.12</v>
      </c>
      <c r="J31" s="130">
        <f>ROUND(ROUND((SUM(BF91:BF376)), 2)*I31, 2)</f>
        <v>0</v>
      </c>
      <c r="K31" s="45"/>
    </row>
    <row r="32" spans="2:11" s="1" customFormat="1" ht="14.4" hidden="1" customHeight="1">
      <c r="B32" s="41"/>
      <c r="C32" s="42"/>
      <c r="D32" s="42"/>
      <c r="E32" s="49" t="s">
        <v>46</v>
      </c>
      <c r="F32" s="130">
        <f>ROUND(SUM(BG91:BG376),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" hidden="1" customHeight="1">
      <c r="B33" s="41"/>
      <c r="C33" s="42"/>
      <c r="D33" s="42"/>
      <c r="E33" s="49" t="s">
        <v>47</v>
      </c>
      <c r="F33" s="130">
        <f>ROUND(SUM(BH91:BH376), 2)</f>
        <v>0</v>
      </c>
      <c r="G33" s="42"/>
      <c r="H33" s="42"/>
      <c r="I33" s="131">
        <v>0.12</v>
      </c>
      <c r="J33" s="130">
        <v>0</v>
      </c>
      <c r="K33" s="45"/>
    </row>
    <row r="34" spans="2:11" s="1" customFormat="1" ht="14.4" hidden="1" customHeight="1">
      <c r="B34" s="41"/>
      <c r="C34" s="42"/>
      <c r="D34" s="42"/>
      <c r="E34" s="49" t="s">
        <v>48</v>
      </c>
      <c r="F34" s="130">
        <f>ROUND(SUM(BI91:BI376),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7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4" customHeight="1">
      <c r="B36" s="41"/>
      <c r="C36" s="132"/>
      <c r="D36" s="133" t="s">
        <v>49</v>
      </c>
      <c r="E36" s="79"/>
      <c r="F36" s="79"/>
      <c r="G36" s="134" t="s">
        <v>50</v>
      </c>
      <c r="H36" s="135" t="s">
        <v>51</v>
      </c>
      <c r="I36" s="136"/>
      <c r="J36" s="137">
        <f>SUM(J27:J34)</f>
        <v>0</v>
      </c>
      <c r="K36" s="138"/>
    </row>
    <row r="37" spans="2:11" s="1" customFormat="1" ht="14.4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7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7" customHeight="1">
      <c r="B42" s="41"/>
      <c r="C42" s="30" t="s">
        <v>94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7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89" t="str">
        <f>E7</f>
        <v>Nová střešní krytina objektu DPS Uničovská 2439/51a, Šternberk, objekt D</v>
      </c>
      <c r="F45" s="390"/>
      <c r="G45" s="390"/>
      <c r="H45" s="390"/>
      <c r="I45" s="118"/>
      <c r="J45" s="42"/>
      <c r="K45" s="45"/>
    </row>
    <row r="46" spans="2:11" s="1" customFormat="1" ht="14.4" customHeight="1">
      <c r="B46" s="41"/>
      <c r="C46" s="37" t="s">
        <v>92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391" t="str">
        <f>E9</f>
        <v>02122024/02-01 - Nová střešní krytina objektu DPS Uničovská 2439/51a, Šternberk, objekt D - stavební práce</v>
      </c>
      <c r="F47" s="392"/>
      <c r="G47" s="392"/>
      <c r="H47" s="392"/>
      <c r="I47" s="118"/>
      <c r="J47" s="42"/>
      <c r="K47" s="45"/>
    </row>
    <row r="48" spans="2:11" s="1" customFormat="1" ht="7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 xml:space="preserve"> Uničovská 2439/51a, Šternberk</v>
      </c>
      <c r="G49" s="42"/>
      <c r="H49" s="42"/>
      <c r="I49" s="119" t="s">
        <v>25</v>
      </c>
      <c r="J49" s="120" t="str">
        <f>IF(J12="","",J12)</f>
        <v>2. 12. 2024</v>
      </c>
      <c r="K49" s="45"/>
    </row>
    <row r="50" spans="2:47" s="1" customFormat="1" ht="7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2">
      <c r="B51" s="41"/>
      <c r="C51" s="37" t="s">
        <v>27</v>
      </c>
      <c r="D51" s="42"/>
      <c r="E51" s="42"/>
      <c r="F51" s="35" t="str">
        <f>E15</f>
        <v>Město Šternberk, Horní náměstí 16,785 01 Šternberk</v>
      </c>
      <c r="G51" s="42"/>
      <c r="H51" s="42"/>
      <c r="I51" s="119" t="s">
        <v>35</v>
      </c>
      <c r="J51" s="35" t="str">
        <f>E21</f>
        <v xml:space="preserve"> </v>
      </c>
      <c r="K51" s="45"/>
    </row>
    <row r="52" spans="2:47" s="1" customFormat="1" ht="14.4" customHeight="1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95</v>
      </c>
      <c r="D54" s="132"/>
      <c r="E54" s="132"/>
      <c r="F54" s="132"/>
      <c r="G54" s="132"/>
      <c r="H54" s="132"/>
      <c r="I54" s="145"/>
      <c r="J54" s="146" t="s">
        <v>96</v>
      </c>
      <c r="K54" s="147"/>
    </row>
    <row r="55" spans="2:47" s="1" customFormat="1" ht="10.3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97</v>
      </c>
      <c r="D56" s="42"/>
      <c r="E56" s="42"/>
      <c r="F56" s="42"/>
      <c r="G56" s="42"/>
      <c r="H56" s="42"/>
      <c r="I56" s="118"/>
      <c r="J56" s="128">
        <f>J91</f>
        <v>0</v>
      </c>
      <c r="K56" s="45"/>
      <c r="AU56" s="24" t="s">
        <v>98</v>
      </c>
    </row>
    <row r="57" spans="2:47" s="7" customFormat="1" ht="25" customHeight="1">
      <c r="B57" s="149"/>
      <c r="C57" s="150"/>
      <c r="D57" s="151" t="s">
        <v>99</v>
      </c>
      <c r="E57" s="152"/>
      <c r="F57" s="152"/>
      <c r="G57" s="152"/>
      <c r="H57" s="152"/>
      <c r="I57" s="153"/>
      <c r="J57" s="154">
        <f>J92</f>
        <v>0</v>
      </c>
      <c r="K57" s="155"/>
    </row>
    <row r="58" spans="2:47" s="8" customFormat="1" ht="19.95" customHeight="1">
      <c r="B58" s="156"/>
      <c r="C58" s="157"/>
      <c r="D58" s="158" t="s">
        <v>100</v>
      </c>
      <c r="E58" s="159"/>
      <c r="F58" s="159"/>
      <c r="G58" s="159"/>
      <c r="H58" s="159"/>
      <c r="I58" s="160"/>
      <c r="J58" s="161">
        <f>J93</f>
        <v>0</v>
      </c>
      <c r="K58" s="162"/>
    </row>
    <row r="59" spans="2:47" s="8" customFormat="1" ht="14.9" customHeight="1">
      <c r="B59" s="156"/>
      <c r="C59" s="157"/>
      <c r="D59" s="158" t="s">
        <v>101</v>
      </c>
      <c r="E59" s="159"/>
      <c r="F59" s="159"/>
      <c r="G59" s="159"/>
      <c r="H59" s="159"/>
      <c r="I59" s="160"/>
      <c r="J59" s="161">
        <f>J94</f>
        <v>0</v>
      </c>
      <c r="K59" s="162"/>
    </row>
    <row r="60" spans="2:47" s="8" customFormat="1" ht="14.9" customHeight="1">
      <c r="B60" s="156"/>
      <c r="C60" s="157"/>
      <c r="D60" s="158" t="s">
        <v>102</v>
      </c>
      <c r="E60" s="159"/>
      <c r="F60" s="159"/>
      <c r="G60" s="159"/>
      <c r="H60" s="159"/>
      <c r="I60" s="160"/>
      <c r="J60" s="161">
        <f>J115</f>
        <v>0</v>
      </c>
      <c r="K60" s="162"/>
    </row>
    <row r="61" spans="2:47" s="8" customFormat="1" ht="21.75" customHeight="1">
      <c r="B61" s="156"/>
      <c r="C61" s="157"/>
      <c r="D61" s="158" t="s">
        <v>103</v>
      </c>
      <c r="E61" s="159"/>
      <c r="F61" s="159"/>
      <c r="G61" s="159"/>
      <c r="H61" s="159"/>
      <c r="I61" s="160"/>
      <c r="J61" s="161">
        <f>J116</f>
        <v>0</v>
      </c>
      <c r="K61" s="162"/>
    </row>
    <row r="62" spans="2:47" s="8" customFormat="1" ht="21.75" customHeight="1">
      <c r="B62" s="156"/>
      <c r="C62" s="157"/>
      <c r="D62" s="158" t="s">
        <v>104</v>
      </c>
      <c r="E62" s="159"/>
      <c r="F62" s="159"/>
      <c r="G62" s="159"/>
      <c r="H62" s="159"/>
      <c r="I62" s="160"/>
      <c r="J62" s="161">
        <f>J124</f>
        <v>0</v>
      </c>
      <c r="K62" s="162"/>
    </row>
    <row r="63" spans="2:47" s="7" customFormat="1" ht="25" customHeight="1">
      <c r="B63" s="149"/>
      <c r="C63" s="150"/>
      <c r="D63" s="151" t="s">
        <v>105</v>
      </c>
      <c r="E63" s="152"/>
      <c r="F63" s="152"/>
      <c r="G63" s="152"/>
      <c r="H63" s="152"/>
      <c r="I63" s="153"/>
      <c r="J63" s="154">
        <f>J126</f>
        <v>0</v>
      </c>
      <c r="K63" s="155"/>
    </row>
    <row r="64" spans="2:47" s="8" customFormat="1" ht="19.95" customHeight="1">
      <c r="B64" s="156"/>
      <c r="C64" s="157"/>
      <c r="D64" s="158" t="s">
        <v>106</v>
      </c>
      <c r="E64" s="159"/>
      <c r="F64" s="159"/>
      <c r="G64" s="159"/>
      <c r="H64" s="159"/>
      <c r="I64" s="160"/>
      <c r="J64" s="161">
        <f>J127</f>
        <v>0</v>
      </c>
      <c r="K64" s="162"/>
    </row>
    <row r="65" spans="2:12" s="8" customFormat="1" ht="19.95" customHeight="1">
      <c r="B65" s="156"/>
      <c r="C65" s="157"/>
      <c r="D65" s="158" t="s">
        <v>107</v>
      </c>
      <c r="E65" s="159"/>
      <c r="F65" s="159"/>
      <c r="G65" s="159"/>
      <c r="H65" s="159"/>
      <c r="I65" s="160"/>
      <c r="J65" s="161">
        <f>J161</f>
        <v>0</v>
      </c>
      <c r="K65" s="162"/>
    </row>
    <row r="66" spans="2:12" s="8" customFormat="1" ht="19.95" customHeight="1">
      <c r="B66" s="156"/>
      <c r="C66" s="157"/>
      <c r="D66" s="158" t="s">
        <v>108</v>
      </c>
      <c r="E66" s="159"/>
      <c r="F66" s="159"/>
      <c r="G66" s="159"/>
      <c r="H66" s="159"/>
      <c r="I66" s="160"/>
      <c r="J66" s="161">
        <f>J165</f>
        <v>0</v>
      </c>
      <c r="K66" s="162"/>
    </row>
    <row r="67" spans="2:12" s="8" customFormat="1" ht="19.95" customHeight="1">
      <c r="B67" s="156"/>
      <c r="C67" s="157"/>
      <c r="D67" s="158" t="s">
        <v>109</v>
      </c>
      <c r="E67" s="159"/>
      <c r="F67" s="159"/>
      <c r="G67" s="159"/>
      <c r="H67" s="159"/>
      <c r="I67" s="160"/>
      <c r="J67" s="161">
        <f>J180</f>
        <v>0</v>
      </c>
      <c r="K67" s="162"/>
    </row>
    <row r="68" spans="2:12" s="8" customFormat="1" ht="19.95" customHeight="1">
      <c r="B68" s="156"/>
      <c r="C68" s="157"/>
      <c r="D68" s="158" t="s">
        <v>110</v>
      </c>
      <c r="E68" s="159"/>
      <c r="F68" s="159"/>
      <c r="G68" s="159"/>
      <c r="H68" s="159"/>
      <c r="I68" s="160"/>
      <c r="J68" s="161">
        <f>J202</f>
        <v>0</v>
      </c>
      <c r="K68" s="162"/>
    </row>
    <row r="69" spans="2:12" s="8" customFormat="1" ht="14.9" customHeight="1">
      <c r="B69" s="156"/>
      <c r="C69" s="157"/>
      <c r="D69" s="158" t="s">
        <v>111</v>
      </c>
      <c r="E69" s="159"/>
      <c r="F69" s="159"/>
      <c r="G69" s="159"/>
      <c r="H69" s="159"/>
      <c r="I69" s="160"/>
      <c r="J69" s="161">
        <f>J307</f>
        <v>0</v>
      </c>
      <c r="K69" s="162"/>
    </row>
    <row r="70" spans="2:12" s="8" customFormat="1" ht="19.95" customHeight="1">
      <c r="B70" s="156"/>
      <c r="C70" s="157"/>
      <c r="D70" s="158" t="s">
        <v>112</v>
      </c>
      <c r="E70" s="159"/>
      <c r="F70" s="159"/>
      <c r="G70" s="159"/>
      <c r="H70" s="159"/>
      <c r="I70" s="160"/>
      <c r="J70" s="161">
        <f>J363</f>
        <v>0</v>
      </c>
      <c r="K70" s="162"/>
    </row>
    <row r="71" spans="2:12" s="8" customFormat="1" ht="19.95" customHeight="1">
      <c r="B71" s="156"/>
      <c r="C71" s="157"/>
      <c r="D71" s="158" t="s">
        <v>113</v>
      </c>
      <c r="E71" s="159"/>
      <c r="F71" s="159"/>
      <c r="G71" s="159"/>
      <c r="H71" s="159"/>
      <c r="I71" s="160"/>
      <c r="J71" s="161">
        <f>J374</f>
        <v>0</v>
      </c>
      <c r="K71" s="162"/>
    </row>
    <row r="72" spans="2:12" s="1" customFormat="1" ht="21.75" customHeight="1">
      <c r="B72" s="41"/>
      <c r="C72" s="42"/>
      <c r="D72" s="42"/>
      <c r="E72" s="42"/>
      <c r="F72" s="42"/>
      <c r="G72" s="42"/>
      <c r="H72" s="42"/>
      <c r="I72" s="118"/>
      <c r="J72" s="42"/>
      <c r="K72" s="45"/>
    </row>
    <row r="73" spans="2:12" s="1" customFormat="1" ht="7" customHeight="1">
      <c r="B73" s="56"/>
      <c r="C73" s="57"/>
      <c r="D73" s="57"/>
      <c r="E73" s="57"/>
      <c r="F73" s="57"/>
      <c r="G73" s="57"/>
      <c r="H73" s="57"/>
      <c r="I73" s="139"/>
      <c r="J73" s="57"/>
      <c r="K73" s="58"/>
    </row>
    <row r="77" spans="2:12" s="1" customFormat="1" ht="7" customHeight="1">
      <c r="B77" s="59"/>
      <c r="C77" s="60"/>
      <c r="D77" s="60"/>
      <c r="E77" s="60"/>
      <c r="F77" s="60"/>
      <c r="G77" s="60"/>
      <c r="H77" s="60"/>
      <c r="I77" s="142"/>
      <c r="J77" s="60"/>
      <c r="K77" s="60"/>
      <c r="L77" s="61"/>
    </row>
    <row r="78" spans="2:12" s="1" customFormat="1" ht="37" customHeight="1">
      <c r="B78" s="41"/>
      <c r="C78" s="62" t="s">
        <v>114</v>
      </c>
      <c r="D78" s="63"/>
      <c r="E78" s="63"/>
      <c r="F78" s="63"/>
      <c r="G78" s="63"/>
      <c r="H78" s="63"/>
      <c r="I78" s="163"/>
      <c r="J78" s="63"/>
      <c r="K78" s="63"/>
      <c r="L78" s="61"/>
    </row>
    <row r="79" spans="2:12" s="1" customFormat="1" ht="7" customHeight="1">
      <c r="B79" s="41"/>
      <c r="C79" s="63"/>
      <c r="D79" s="63"/>
      <c r="E79" s="63"/>
      <c r="F79" s="63"/>
      <c r="G79" s="63"/>
      <c r="H79" s="63"/>
      <c r="I79" s="163"/>
      <c r="J79" s="63"/>
      <c r="K79" s="63"/>
      <c r="L79" s="61"/>
    </row>
    <row r="80" spans="2:12" s="1" customFormat="1" ht="14.4" customHeight="1">
      <c r="B80" s="41"/>
      <c r="C80" s="65" t="s">
        <v>18</v>
      </c>
      <c r="D80" s="63"/>
      <c r="E80" s="63"/>
      <c r="F80" s="63"/>
      <c r="G80" s="63"/>
      <c r="H80" s="63"/>
      <c r="I80" s="163"/>
      <c r="J80" s="63"/>
      <c r="K80" s="63"/>
      <c r="L80" s="61"/>
    </row>
    <row r="81" spans="2:65" s="1" customFormat="1" ht="22.5" customHeight="1">
      <c r="B81" s="41"/>
      <c r="C81" s="63"/>
      <c r="D81" s="63"/>
      <c r="E81" s="393" t="str">
        <f>E7</f>
        <v>Nová střešní krytina objektu DPS Uničovská 2439/51a, Šternberk, objekt D</v>
      </c>
      <c r="F81" s="394"/>
      <c r="G81" s="394"/>
      <c r="H81" s="394"/>
      <c r="I81" s="163"/>
      <c r="J81" s="63"/>
      <c r="K81" s="63"/>
      <c r="L81" s="61"/>
    </row>
    <row r="82" spans="2:65" s="1" customFormat="1" ht="14.4" customHeight="1">
      <c r="B82" s="41"/>
      <c r="C82" s="65" t="s">
        <v>92</v>
      </c>
      <c r="D82" s="63"/>
      <c r="E82" s="63"/>
      <c r="F82" s="63"/>
      <c r="G82" s="63"/>
      <c r="H82" s="63"/>
      <c r="I82" s="163"/>
      <c r="J82" s="63"/>
      <c r="K82" s="63"/>
      <c r="L82" s="61"/>
    </row>
    <row r="83" spans="2:65" s="1" customFormat="1" ht="23.25" customHeight="1">
      <c r="B83" s="41"/>
      <c r="C83" s="63"/>
      <c r="D83" s="63"/>
      <c r="E83" s="369" t="str">
        <f>E9</f>
        <v>02122024/02-01 - Nová střešní krytina objektu DPS Uničovská 2439/51a, Šternberk, objekt D - stavební práce</v>
      </c>
      <c r="F83" s="395"/>
      <c r="G83" s="395"/>
      <c r="H83" s="395"/>
      <c r="I83" s="163"/>
      <c r="J83" s="63"/>
      <c r="K83" s="63"/>
      <c r="L83" s="61"/>
    </row>
    <row r="84" spans="2:65" s="1" customFormat="1" ht="7" customHeight="1">
      <c r="B84" s="41"/>
      <c r="C84" s="63"/>
      <c r="D84" s="63"/>
      <c r="E84" s="63"/>
      <c r="F84" s="63"/>
      <c r="G84" s="63"/>
      <c r="H84" s="63"/>
      <c r="I84" s="163"/>
      <c r="J84" s="63"/>
      <c r="K84" s="63"/>
      <c r="L84" s="61"/>
    </row>
    <row r="85" spans="2:65" s="1" customFormat="1" ht="18" customHeight="1">
      <c r="B85" s="41"/>
      <c r="C85" s="65" t="s">
        <v>23</v>
      </c>
      <c r="D85" s="63"/>
      <c r="E85" s="63"/>
      <c r="F85" s="164" t="str">
        <f>F12</f>
        <v xml:space="preserve"> Uničovská 2439/51a, Šternberk</v>
      </c>
      <c r="G85" s="63"/>
      <c r="H85" s="63"/>
      <c r="I85" s="165" t="s">
        <v>25</v>
      </c>
      <c r="J85" s="73" t="str">
        <f>IF(J12="","",J12)</f>
        <v>2. 12. 2024</v>
      </c>
      <c r="K85" s="63"/>
      <c r="L85" s="61"/>
    </row>
    <row r="86" spans="2:65" s="1" customFormat="1" ht="7" customHeight="1">
      <c r="B86" s="41"/>
      <c r="C86" s="63"/>
      <c r="D86" s="63"/>
      <c r="E86" s="63"/>
      <c r="F86" s="63"/>
      <c r="G86" s="63"/>
      <c r="H86" s="63"/>
      <c r="I86" s="163"/>
      <c r="J86" s="63"/>
      <c r="K86" s="63"/>
      <c r="L86" s="61"/>
    </row>
    <row r="87" spans="2:65" s="1" customFormat="1" ht="12">
      <c r="B87" s="41"/>
      <c r="C87" s="65" t="s">
        <v>27</v>
      </c>
      <c r="D87" s="63"/>
      <c r="E87" s="63"/>
      <c r="F87" s="164" t="str">
        <f>E15</f>
        <v>Město Šternberk, Horní náměstí 16,785 01 Šternberk</v>
      </c>
      <c r="G87" s="63"/>
      <c r="H87" s="63"/>
      <c r="I87" s="165" t="s">
        <v>35</v>
      </c>
      <c r="J87" s="164" t="str">
        <f>E21</f>
        <v xml:space="preserve"> </v>
      </c>
      <c r="K87" s="63"/>
      <c r="L87" s="61"/>
    </row>
    <row r="88" spans="2:65" s="1" customFormat="1" ht="14.4" customHeight="1">
      <c r="B88" s="41"/>
      <c r="C88" s="65" t="s">
        <v>33</v>
      </c>
      <c r="D88" s="63"/>
      <c r="E88" s="63"/>
      <c r="F88" s="164" t="str">
        <f>IF(E18="","",E18)</f>
        <v/>
      </c>
      <c r="G88" s="63"/>
      <c r="H88" s="63"/>
      <c r="I88" s="163"/>
      <c r="J88" s="63"/>
      <c r="K88" s="63"/>
      <c r="L88" s="61"/>
    </row>
    <row r="89" spans="2:65" s="1" customFormat="1" ht="10.3" customHeight="1">
      <c r="B89" s="41"/>
      <c r="C89" s="63"/>
      <c r="D89" s="63"/>
      <c r="E89" s="63"/>
      <c r="F89" s="63"/>
      <c r="G89" s="63"/>
      <c r="H89" s="63"/>
      <c r="I89" s="163"/>
      <c r="J89" s="63"/>
      <c r="K89" s="63"/>
      <c r="L89" s="61"/>
    </row>
    <row r="90" spans="2:65" s="9" customFormat="1" ht="29.25" customHeight="1">
      <c r="B90" s="166"/>
      <c r="C90" s="167" t="s">
        <v>115</v>
      </c>
      <c r="D90" s="168" t="s">
        <v>58</v>
      </c>
      <c r="E90" s="168" t="s">
        <v>54</v>
      </c>
      <c r="F90" s="168" t="s">
        <v>116</v>
      </c>
      <c r="G90" s="168" t="s">
        <v>117</v>
      </c>
      <c r="H90" s="168" t="s">
        <v>118</v>
      </c>
      <c r="I90" s="169" t="s">
        <v>119</v>
      </c>
      <c r="J90" s="168" t="s">
        <v>96</v>
      </c>
      <c r="K90" s="170" t="s">
        <v>120</v>
      </c>
      <c r="L90" s="171"/>
      <c r="M90" s="81" t="s">
        <v>121</v>
      </c>
      <c r="N90" s="82" t="s">
        <v>43</v>
      </c>
      <c r="O90" s="82" t="s">
        <v>122</v>
      </c>
      <c r="P90" s="82" t="s">
        <v>123</v>
      </c>
      <c r="Q90" s="82" t="s">
        <v>124</v>
      </c>
      <c r="R90" s="82" t="s">
        <v>125</v>
      </c>
      <c r="S90" s="82" t="s">
        <v>126</v>
      </c>
      <c r="T90" s="83" t="s">
        <v>127</v>
      </c>
    </row>
    <row r="91" spans="2:65" s="1" customFormat="1" ht="29.25" customHeight="1">
      <c r="B91" s="41"/>
      <c r="C91" s="87" t="s">
        <v>97</v>
      </c>
      <c r="D91" s="63"/>
      <c r="E91" s="63"/>
      <c r="F91" s="63"/>
      <c r="G91" s="63"/>
      <c r="H91" s="63"/>
      <c r="I91" s="163"/>
      <c r="J91" s="172">
        <f>BK91</f>
        <v>0</v>
      </c>
      <c r="K91" s="63"/>
      <c r="L91" s="61"/>
      <c r="M91" s="84"/>
      <c r="N91" s="85"/>
      <c r="O91" s="85"/>
      <c r="P91" s="173">
        <f>P92+P126</f>
        <v>0</v>
      </c>
      <c r="Q91" s="85"/>
      <c r="R91" s="173">
        <f>R92+R126</f>
        <v>0.11116219999999999</v>
      </c>
      <c r="S91" s="85"/>
      <c r="T91" s="174">
        <f>T92+T126</f>
        <v>11.962796900000001</v>
      </c>
      <c r="AT91" s="24" t="s">
        <v>72</v>
      </c>
      <c r="AU91" s="24" t="s">
        <v>98</v>
      </c>
      <c r="BK91" s="175">
        <f>BK92+BK126</f>
        <v>0</v>
      </c>
    </row>
    <row r="92" spans="2:65" s="10" customFormat="1" ht="37.4" customHeight="1">
      <c r="B92" s="176"/>
      <c r="C92" s="177"/>
      <c r="D92" s="178" t="s">
        <v>72</v>
      </c>
      <c r="E92" s="179" t="s">
        <v>128</v>
      </c>
      <c r="F92" s="179" t="s">
        <v>129</v>
      </c>
      <c r="G92" s="177"/>
      <c r="H92" s="177"/>
      <c r="I92" s="180"/>
      <c r="J92" s="181">
        <f>BK92</f>
        <v>0</v>
      </c>
      <c r="K92" s="177"/>
      <c r="L92" s="182"/>
      <c r="M92" s="183"/>
      <c r="N92" s="184"/>
      <c r="O92" s="184"/>
      <c r="P92" s="185">
        <f>P93</f>
        <v>0</v>
      </c>
      <c r="Q92" s="184"/>
      <c r="R92" s="185">
        <f>R93</f>
        <v>0</v>
      </c>
      <c r="S92" s="184"/>
      <c r="T92" s="186">
        <f>T93</f>
        <v>0</v>
      </c>
      <c r="AR92" s="187" t="s">
        <v>81</v>
      </c>
      <c r="AT92" s="188" t="s">
        <v>72</v>
      </c>
      <c r="AU92" s="188" t="s">
        <v>73</v>
      </c>
      <c r="AY92" s="187" t="s">
        <v>130</v>
      </c>
      <c r="BK92" s="189">
        <f>BK93</f>
        <v>0</v>
      </c>
    </row>
    <row r="93" spans="2:65" s="10" customFormat="1" ht="19.95" customHeight="1">
      <c r="B93" s="176"/>
      <c r="C93" s="177"/>
      <c r="D93" s="178" t="s">
        <v>72</v>
      </c>
      <c r="E93" s="190" t="s">
        <v>131</v>
      </c>
      <c r="F93" s="190" t="s">
        <v>132</v>
      </c>
      <c r="G93" s="177"/>
      <c r="H93" s="177"/>
      <c r="I93" s="180"/>
      <c r="J93" s="191">
        <f>BK93</f>
        <v>0</v>
      </c>
      <c r="K93" s="177"/>
      <c r="L93" s="182"/>
      <c r="M93" s="183"/>
      <c r="N93" s="184"/>
      <c r="O93" s="184"/>
      <c r="P93" s="185">
        <f>P94+P115</f>
        <v>0</v>
      </c>
      <c r="Q93" s="184"/>
      <c r="R93" s="185">
        <f>R94+R115</f>
        <v>0</v>
      </c>
      <c r="S93" s="184"/>
      <c r="T93" s="186">
        <f>T94+T115</f>
        <v>0</v>
      </c>
      <c r="AR93" s="187" t="s">
        <v>81</v>
      </c>
      <c r="AT93" s="188" t="s">
        <v>72</v>
      </c>
      <c r="AU93" s="188" t="s">
        <v>81</v>
      </c>
      <c r="AY93" s="187" t="s">
        <v>130</v>
      </c>
      <c r="BK93" s="189">
        <f>BK94+BK115</f>
        <v>0</v>
      </c>
    </row>
    <row r="94" spans="2:65" s="10" customFormat="1" ht="14.9" customHeight="1">
      <c r="B94" s="176"/>
      <c r="C94" s="177"/>
      <c r="D94" s="192" t="s">
        <v>72</v>
      </c>
      <c r="E94" s="193" t="s">
        <v>133</v>
      </c>
      <c r="F94" s="193" t="s">
        <v>134</v>
      </c>
      <c r="G94" s="177"/>
      <c r="H94" s="177"/>
      <c r="I94" s="180"/>
      <c r="J94" s="194">
        <f>BK94</f>
        <v>0</v>
      </c>
      <c r="K94" s="177"/>
      <c r="L94" s="182"/>
      <c r="M94" s="183"/>
      <c r="N94" s="184"/>
      <c r="O94" s="184"/>
      <c r="P94" s="185">
        <f>SUM(P95:P114)</f>
        <v>0</v>
      </c>
      <c r="Q94" s="184"/>
      <c r="R94" s="185">
        <f>SUM(R95:R114)</f>
        <v>0</v>
      </c>
      <c r="S94" s="184"/>
      <c r="T94" s="186">
        <f>SUM(T95:T114)</f>
        <v>0</v>
      </c>
      <c r="AR94" s="187" t="s">
        <v>81</v>
      </c>
      <c r="AT94" s="188" t="s">
        <v>72</v>
      </c>
      <c r="AU94" s="188" t="s">
        <v>135</v>
      </c>
      <c r="AY94" s="187" t="s">
        <v>130</v>
      </c>
      <c r="BK94" s="189">
        <f>SUM(BK95:BK114)</f>
        <v>0</v>
      </c>
    </row>
    <row r="95" spans="2:65" s="1" customFormat="1" ht="31.5" customHeight="1">
      <c r="B95" s="41"/>
      <c r="C95" s="195" t="s">
        <v>136</v>
      </c>
      <c r="D95" s="195" t="s">
        <v>137</v>
      </c>
      <c r="E95" s="196" t="s">
        <v>138</v>
      </c>
      <c r="F95" s="197" t="s">
        <v>139</v>
      </c>
      <c r="G95" s="198" t="s">
        <v>140</v>
      </c>
      <c r="H95" s="199">
        <v>450.75</v>
      </c>
      <c r="I95" s="200"/>
      <c r="J95" s="201">
        <f>ROUND(I95*H95,2)</f>
        <v>0</v>
      </c>
      <c r="K95" s="197" t="s">
        <v>141</v>
      </c>
      <c r="L95" s="61"/>
      <c r="M95" s="202" t="s">
        <v>21</v>
      </c>
      <c r="N95" s="203" t="s">
        <v>45</v>
      </c>
      <c r="O95" s="42"/>
      <c r="P95" s="204">
        <f>O95*H95</f>
        <v>0</v>
      </c>
      <c r="Q95" s="204">
        <v>0</v>
      </c>
      <c r="R95" s="204">
        <f>Q95*H95</f>
        <v>0</v>
      </c>
      <c r="S95" s="204">
        <v>0</v>
      </c>
      <c r="T95" s="205">
        <f>S95*H95</f>
        <v>0</v>
      </c>
      <c r="AR95" s="24" t="s">
        <v>142</v>
      </c>
      <c r="AT95" s="24" t="s">
        <v>137</v>
      </c>
      <c r="AU95" s="24" t="s">
        <v>143</v>
      </c>
      <c r="AY95" s="24" t="s">
        <v>130</v>
      </c>
      <c r="BE95" s="206">
        <f>IF(N95="základní",J95,0)</f>
        <v>0</v>
      </c>
      <c r="BF95" s="206">
        <f>IF(N95="snížená",J95,0)</f>
        <v>0</v>
      </c>
      <c r="BG95" s="206">
        <f>IF(N95="zákl. přenesená",J95,0)</f>
        <v>0</v>
      </c>
      <c r="BH95" s="206">
        <f>IF(N95="sníž. přenesená",J95,0)</f>
        <v>0</v>
      </c>
      <c r="BI95" s="206">
        <f>IF(N95="nulová",J95,0)</f>
        <v>0</v>
      </c>
      <c r="BJ95" s="24" t="s">
        <v>135</v>
      </c>
      <c r="BK95" s="206">
        <f>ROUND(I95*H95,2)</f>
        <v>0</v>
      </c>
      <c r="BL95" s="24" t="s">
        <v>142</v>
      </c>
      <c r="BM95" s="24" t="s">
        <v>144</v>
      </c>
    </row>
    <row r="96" spans="2:65" s="11" customFormat="1" ht="10.75">
      <c r="B96" s="207"/>
      <c r="C96" s="208"/>
      <c r="D96" s="209" t="s">
        <v>145</v>
      </c>
      <c r="E96" s="210" t="s">
        <v>21</v>
      </c>
      <c r="F96" s="211" t="s">
        <v>146</v>
      </c>
      <c r="G96" s="208"/>
      <c r="H96" s="212">
        <v>450.75</v>
      </c>
      <c r="I96" s="213"/>
      <c r="J96" s="208"/>
      <c r="K96" s="208"/>
      <c r="L96" s="214"/>
      <c r="M96" s="215"/>
      <c r="N96" s="216"/>
      <c r="O96" s="216"/>
      <c r="P96" s="216"/>
      <c r="Q96" s="216"/>
      <c r="R96" s="216"/>
      <c r="S96" s="216"/>
      <c r="T96" s="217"/>
      <c r="AT96" s="218" t="s">
        <v>145</v>
      </c>
      <c r="AU96" s="218" t="s">
        <v>143</v>
      </c>
      <c r="AV96" s="11" t="s">
        <v>135</v>
      </c>
      <c r="AW96" s="11" t="s">
        <v>37</v>
      </c>
      <c r="AX96" s="11" t="s">
        <v>73</v>
      </c>
      <c r="AY96" s="218" t="s">
        <v>130</v>
      </c>
    </row>
    <row r="97" spans="2:65" s="12" customFormat="1" ht="10.75">
      <c r="B97" s="219"/>
      <c r="C97" s="220"/>
      <c r="D97" s="221" t="s">
        <v>145</v>
      </c>
      <c r="E97" s="222" t="s">
        <v>21</v>
      </c>
      <c r="F97" s="223" t="s">
        <v>147</v>
      </c>
      <c r="G97" s="220"/>
      <c r="H97" s="224">
        <v>450.75</v>
      </c>
      <c r="I97" s="225"/>
      <c r="J97" s="220"/>
      <c r="K97" s="220"/>
      <c r="L97" s="226"/>
      <c r="M97" s="227"/>
      <c r="N97" s="228"/>
      <c r="O97" s="228"/>
      <c r="P97" s="228"/>
      <c r="Q97" s="228"/>
      <c r="R97" s="228"/>
      <c r="S97" s="228"/>
      <c r="T97" s="229"/>
      <c r="AT97" s="230" t="s">
        <v>145</v>
      </c>
      <c r="AU97" s="230" t="s">
        <v>143</v>
      </c>
      <c r="AV97" s="12" t="s">
        <v>148</v>
      </c>
      <c r="AW97" s="12" t="s">
        <v>37</v>
      </c>
      <c r="AX97" s="12" t="s">
        <v>81</v>
      </c>
      <c r="AY97" s="230" t="s">
        <v>130</v>
      </c>
    </row>
    <row r="98" spans="2:65" s="1" customFormat="1" ht="44.25" customHeight="1">
      <c r="B98" s="41"/>
      <c r="C98" s="195" t="s">
        <v>149</v>
      </c>
      <c r="D98" s="195" t="s">
        <v>137</v>
      </c>
      <c r="E98" s="196" t="s">
        <v>150</v>
      </c>
      <c r="F98" s="197" t="s">
        <v>151</v>
      </c>
      <c r="G98" s="198" t="s">
        <v>140</v>
      </c>
      <c r="H98" s="199">
        <v>27045</v>
      </c>
      <c r="I98" s="200"/>
      <c r="J98" s="201">
        <f>ROUND(I98*H98,2)</f>
        <v>0</v>
      </c>
      <c r="K98" s="197" t="s">
        <v>141</v>
      </c>
      <c r="L98" s="61"/>
      <c r="M98" s="202" t="s">
        <v>21</v>
      </c>
      <c r="N98" s="203" t="s">
        <v>45</v>
      </c>
      <c r="O98" s="42"/>
      <c r="P98" s="204">
        <f>O98*H98</f>
        <v>0</v>
      </c>
      <c r="Q98" s="204">
        <v>0</v>
      </c>
      <c r="R98" s="204">
        <f>Q98*H98</f>
        <v>0</v>
      </c>
      <c r="S98" s="204">
        <v>0</v>
      </c>
      <c r="T98" s="205">
        <f>S98*H98</f>
        <v>0</v>
      </c>
      <c r="AR98" s="24" t="s">
        <v>142</v>
      </c>
      <c r="AT98" s="24" t="s">
        <v>137</v>
      </c>
      <c r="AU98" s="24" t="s">
        <v>143</v>
      </c>
      <c r="AY98" s="24" t="s">
        <v>130</v>
      </c>
      <c r="BE98" s="206">
        <f>IF(N98="základní",J98,0)</f>
        <v>0</v>
      </c>
      <c r="BF98" s="206">
        <f>IF(N98="snížená",J98,0)</f>
        <v>0</v>
      </c>
      <c r="BG98" s="206">
        <f>IF(N98="zákl. přenesená",J98,0)</f>
        <v>0</v>
      </c>
      <c r="BH98" s="206">
        <f>IF(N98="sníž. přenesená",J98,0)</f>
        <v>0</v>
      </c>
      <c r="BI98" s="206">
        <f>IF(N98="nulová",J98,0)</f>
        <v>0</v>
      </c>
      <c r="BJ98" s="24" t="s">
        <v>135</v>
      </c>
      <c r="BK98" s="206">
        <f>ROUND(I98*H98,2)</f>
        <v>0</v>
      </c>
      <c r="BL98" s="24" t="s">
        <v>142</v>
      </c>
      <c r="BM98" s="24" t="s">
        <v>152</v>
      </c>
    </row>
    <row r="99" spans="2:65" s="11" customFormat="1" ht="10.75">
      <c r="B99" s="207"/>
      <c r="C99" s="208"/>
      <c r="D99" s="209" t="s">
        <v>145</v>
      </c>
      <c r="E99" s="210" t="s">
        <v>21</v>
      </c>
      <c r="F99" s="211" t="s">
        <v>153</v>
      </c>
      <c r="G99" s="208"/>
      <c r="H99" s="212">
        <v>27045</v>
      </c>
      <c r="I99" s="213"/>
      <c r="J99" s="208"/>
      <c r="K99" s="208"/>
      <c r="L99" s="214"/>
      <c r="M99" s="215"/>
      <c r="N99" s="216"/>
      <c r="O99" s="216"/>
      <c r="P99" s="216"/>
      <c r="Q99" s="216"/>
      <c r="R99" s="216"/>
      <c r="S99" s="216"/>
      <c r="T99" s="217"/>
      <c r="AT99" s="218" t="s">
        <v>145</v>
      </c>
      <c r="AU99" s="218" t="s">
        <v>143</v>
      </c>
      <c r="AV99" s="11" t="s">
        <v>135</v>
      </c>
      <c r="AW99" s="11" t="s">
        <v>37</v>
      </c>
      <c r="AX99" s="11" t="s">
        <v>73</v>
      </c>
      <c r="AY99" s="218" t="s">
        <v>130</v>
      </c>
    </row>
    <row r="100" spans="2:65" s="12" customFormat="1" ht="10.75">
      <c r="B100" s="219"/>
      <c r="C100" s="220"/>
      <c r="D100" s="221" t="s">
        <v>145</v>
      </c>
      <c r="E100" s="222" t="s">
        <v>21</v>
      </c>
      <c r="F100" s="223" t="s">
        <v>147</v>
      </c>
      <c r="G100" s="220"/>
      <c r="H100" s="224">
        <v>27045</v>
      </c>
      <c r="I100" s="225"/>
      <c r="J100" s="220"/>
      <c r="K100" s="220"/>
      <c r="L100" s="226"/>
      <c r="M100" s="227"/>
      <c r="N100" s="228"/>
      <c r="O100" s="228"/>
      <c r="P100" s="228"/>
      <c r="Q100" s="228"/>
      <c r="R100" s="228"/>
      <c r="S100" s="228"/>
      <c r="T100" s="229"/>
      <c r="AT100" s="230" t="s">
        <v>145</v>
      </c>
      <c r="AU100" s="230" t="s">
        <v>143</v>
      </c>
      <c r="AV100" s="12" t="s">
        <v>148</v>
      </c>
      <c r="AW100" s="12" t="s">
        <v>37</v>
      </c>
      <c r="AX100" s="12" t="s">
        <v>81</v>
      </c>
      <c r="AY100" s="230" t="s">
        <v>130</v>
      </c>
    </row>
    <row r="101" spans="2:65" s="1" customFormat="1" ht="31.5" customHeight="1">
      <c r="B101" s="41"/>
      <c r="C101" s="195" t="s">
        <v>154</v>
      </c>
      <c r="D101" s="195" t="s">
        <v>137</v>
      </c>
      <c r="E101" s="196" t="s">
        <v>155</v>
      </c>
      <c r="F101" s="197" t="s">
        <v>156</v>
      </c>
      <c r="G101" s="198" t="s">
        <v>140</v>
      </c>
      <c r="H101" s="199">
        <v>450.75</v>
      </c>
      <c r="I101" s="200"/>
      <c r="J101" s="201">
        <f>ROUND(I101*H101,2)</f>
        <v>0</v>
      </c>
      <c r="K101" s="197" t="s">
        <v>141</v>
      </c>
      <c r="L101" s="61"/>
      <c r="M101" s="202" t="s">
        <v>21</v>
      </c>
      <c r="N101" s="203" t="s">
        <v>45</v>
      </c>
      <c r="O101" s="42"/>
      <c r="P101" s="204">
        <f>O101*H101</f>
        <v>0</v>
      </c>
      <c r="Q101" s="204">
        <v>0</v>
      </c>
      <c r="R101" s="204">
        <f>Q101*H101</f>
        <v>0</v>
      </c>
      <c r="S101" s="204">
        <v>0</v>
      </c>
      <c r="T101" s="205">
        <f>S101*H101</f>
        <v>0</v>
      </c>
      <c r="AR101" s="24" t="s">
        <v>142</v>
      </c>
      <c r="AT101" s="24" t="s">
        <v>137</v>
      </c>
      <c r="AU101" s="24" t="s">
        <v>143</v>
      </c>
      <c r="AY101" s="24" t="s">
        <v>130</v>
      </c>
      <c r="BE101" s="206">
        <f>IF(N101="základní",J101,0)</f>
        <v>0</v>
      </c>
      <c r="BF101" s="206">
        <f>IF(N101="snížená",J101,0)</f>
        <v>0</v>
      </c>
      <c r="BG101" s="206">
        <f>IF(N101="zákl. přenesená",J101,0)</f>
        <v>0</v>
      </c>
      <c r="BH101" s="206">
        <f>IF(N101="sníž. přenesená",J101,0)</f>
        <v>0</v>
      </c>
      <c r="BI101" s="206">
        <f>IF(N101="nulová",J101,0)</f>
        <v>0</v>
      </c>
      <c r="BJ101" s="24" t="s">
        <v>135</v>
      </c>
      <c r="BK101" s="206">
        <f>ROUND(I101*H101,2)</f>
        <v>0</v>
      </c>
      <c r="BL101" s="24" t="s">
        <v>142</v>
      </c>
      <c r="BM101" s="24" t="s">
        <v>157</v>
      </c>
    </row>
    <row r="102" spans="2:65" s="1" customFormat="1" ht="22.5" customHeight="1">
      <c r="B102" s="41"/>
      <c r="C102" s="195" t="s">
        <v>158</v>
      </c>
      <c r="D102" s="195" t="s">
        <v>137</v>
      </c>
      <c r="E102" s="196" t="s">
        <v>159</v>
      </c>
      <c r="F102" s="197" t="s">
        <v>160</v>
      </c>
      <c r="G102" s="198" t="s">
        <v>161</v>
      </c>
      <c r="H102" s="199">
        <v>60</v>
      </c>
      <c r="I102" s="200"/>
      <c r="J102" s="201">
        <f>ROUND(I102*H102,2)</f>
        <v>0</v>
      </c>
      <c r="K102" s="197" t="s">
        <v>21</v>
      </c>
      <c r="L102" s="61"/>
      <c r="M102" s="202" t="s">
        <v>21</v>
      </c>
      <c r="N102" s="203" t="s">
        <v>45</v>
      </c>
      <c r="O102" s="42"/>
      <c r="P102" s="204">
        <f>O102*H102</f>
        <v>0</v>
      </c>
      <c r="Q102" s="204">
        <v>0</v>
      </c>
      <c r="R102" s="204">
        <f>Q102*H102</f>
        <v>0</v>
      </c>
      <c r="S102" s="204">
        <v>0</v>
      </c>
      <c r="T102" s="205">
        <f>S102*H102</f>
        <v>0</v>
      </c>
      <c r="AR102" s="24" t="s">
        <v>142</v>
      </c>
      <c r="AT102" s="24" t="s">
        <v>137</v>
      </c>
      <c r="AU102" s="24" t="s">
        <v>143</v>
      </c>
      <c r="AY102" s="24" t="s">
        <v>130</v>
      </c>
      <c r="BE102" s="206">
        <f>IF(N102="základní",J102,0)</f>
        <v>0</v>
      </c>
      <c r="BF102" s="206">
        <f>IF(N102="snížená",J102,0)</f>
        <v>0</v>
      </c>
      <c r="BG102" s="206">
        <f>IF(N102="zákl. přenesená",J102,0)</f>
        <v>0</v>
      </c>
      <c r="BH102" s="206">
        <f>IF(N102="sníž. přenesená",J102,0)</f>
        <v>0</v>
      </c>
      <c r="BI102" s="206">
        <f>IF(N102="nulová",J102,0)</f>
        <v>0</v>
      </c>
      <c r="BJ102" s="24" t="s">
        <v>135</v>
      </c>
      <c r="BK102" s="206">
        <f>ROUND(I102*H102,2)</f>
        <v>0</v>
      </c>
      <c r="BL102" s="24" t="s">
        <v>142</v>
      </c>
      <c r="BM102" s="24" t="s">
        <v>162</v>
      </c>
    </row>
    <row r="103" spans="2:65" s="1" customFormat="1" ht="22.5" customHeight="1">
      <c r="B103" s="41"/>
      <c r="C103" s="195" t="s">
        <v>163</v>
      </c>
      <c r="D103" s="195" t="s">
        <v>137</v>
      </c>
      <c r="E103" s="196" t="s">
        <v>164</v>
      </c>
      <c r="F103" s="197" t="s">
        <v>165</v>
      </c>
      <c r="G103" s="198" t="s">
        <v>140</v>
      </c>
      <c r="H103" s="199">
        <v>450.75</v>
      </c>
      <c r="I103" s="200"/>
      <c r="J103" s="201">
        <f>ROUND(I103*H103,2)</f>
        <v>0</v>
      </c>
      <c r="K103" s="197" t="s">
        <v>141</v>
      </c>
      <c r="L103" s="61"/>
      <c r="M103" s="202" t="s">
        <v>21</v>
      </c>
      <c r="N103" s="203" t="s">
        <v>45</v>
      </c>
      <c r="O103" s="42"/>
      <c r="P103" s="204">
        <f>O103*H103</f>
        <v>0</v>
      </c>
      <c r="Q103" s="204">
        <v>0</v>
      </c>
      <c r="R103" s="204">
        <f>Q103*H103</f>
        <v>0</v>
      </c>
      <c r="S103" s="204">
        <v>0</v>
      </c>
      <c r="T103" s="205">
        <f>S103*H103</f>
        <v>0</v>
      </c>
      <c r="AR103" s="24" t="s">
        <v>142</v>
      </c>
      <c r="AT103" s="24" t="s">
        <v>137</v>
      </c>
      <c r="AU103" s="24" t="s">
        <v>143</v>
      </c>
      <c r="AY103" s="24" t="s">
        <v>130</v>
      </c>
      <c r="BE103" s="206">
        <f>IF(N103="základní",J103,0)</f>
        <v>0</v>
      </c>
      <c r="BF103" s="206">
        <f>IF(N103="snížená",J103,0)</f>
        <v>0</v>
      </c>
      <c r="BG103" s="206">
        <f>IF(N103="zákl. přenesená",J103,0)</f>
        <v>0</v>
      </c>
      <c r="BH103" s="206">
        <f>IF(N103="sníž. přenesená",J103,0)</f>
        <v>0</v>
      </c>
      <c r="BI103" s="206">
        <f>IF(N103="nulová",J103,0)</f>
        <v>0</v>
      </c>
      <c r="BJ103" s="24" t="s">
        <v>135</v>
      </c>
      <c r="BK103" s="206">
        <f>ROUND(I103*H103,2)</f>
        <v>0</v>
      </c>
      <c r="BL103" s="24" t="s">
        <v>142</v>
      </c>
      <c r="BM103" s="24" t="s">
        <v>166</v>
      </c>
    </row>
    <row r="104" spans="2:65" s="1" customFormat="1" ht="31.5" customHeight="1">
      <c r="B104" s="41"/>
      <c r="C104" s="195" t="s">
        <v>167</v>
      </c>
      <c r="D104" s="195" t="s">
        <v>137</v>
      </c>
      <c r="E104" s="196" t="s">
        <v>168</v>
      </c>
      <c r="F104" s="197" t="s">
        <v>169</v>
      </c>
      <c r="G104" s="198" t="s">
        <v>140</v>
      </c>
      <c r="H104" s="199">
        <v>27045</v>
      </c>
      <c r="I104" s="200"/>
      <c r="J104" s="201">
        <f>ROUND(I104*H104,2)</f>
        <v>0</v>
      </c>
      <c r="K104" s="197" t="s">
        <v>141</v>
      </c>
      <c r="L104" s="61"/>
      <c r="M104" s="202" t="s">
        <v>21</v>
      </c>
      <c r="N104" s="203" t="s">
        <v>45</v>
      </c>
      <c r="O104" s="42"/>
      <c r="P104" s="204">
        <f>O104*H104</f>
        <v>0</v>
      </c>
      <c r="Q104" s="204">
        <v>0</v>
      </c>
      <c r="R104" s="204">
        <f>Q104*H104</f>
        <v>0</v>
      </c>
      <c r="S104" s="204">
        <v>0</v>
      </c>
      <c r="T104" s="205">
        <f>S104*H104</f>
        <v>0</v>
      </c>
      <c r="AR104" s="24" t="s">
        <v>142</v>
      </c>
      <c r="AT104" s="24" t="s">
        <v>137</v>
      </c>
      <c r="AU104" s="24" t="s">
        <v>143</v>
      </c>
      <c r="AY104" s="24" t="s">
        <v>130</v>
      </c>
      <c r="BE104" s="206">
        <f>IF(N104="základní",J104,0)</f>
        <v>0</v>
      </c>
      <c r="BF104" s="206">
        <f>IF(N104="snížená",J104,0)</f>
        <v>0</v>
      </c>
      <c r="BG104" s="206">
        <f>IF(N104="zákl. přenesená",J104,0)</f>
        <v>0</v>
      </c>
      <c r="BH104" s="206">
        <f>IF(N104="sníž. přenesená",J104,0)</f>
        <v>0</v>
      </c>
      <c r="BI104" s="206">
        <f>IF(N104="nulová",J104,0)</f>
        <v>0</v>
      </c>
      <c r="BJ104" s="24" t="s">
        <v>135</v>
      </c>
      <c r="BK104" s="206">
        <f>ROUND(I104*H104,2)</f>
        <v>0</v>
      </c>
      <c r="BL104" s="24" t="s">
        <v>142</v>
      </c>
      <c r="BM104" s="24" t="s">
        <v>170</v>
      </c>
    </row>
    <row r="105" spans="2:65" s="11" customFormat="1" ht="10.75">
      <c r="B105" s="207"/>
      <c r="C105" s="208"/>
      <c r="D105" s="209" t="s">
        <v>145</v>
      </c>
      <c r="E105" s="210" t="s">
        <v>21</v>
      </c>
      <c r="F105" s="211" t="s">
        <v>153</v>
      </c>
      <c r="G105" s="208"/>
      <c r="H105" s="212">
        <v>27045</v>
      </c>
      <c r="I105" s="213"/>
      <c r="J105" s="208"/>
      <c r="K105" s="208"/>
      <c r="L105" s="214"/>
      <c r="M105" s="215"/>
      <c r="N105" s="216"/>
      <c r="O105" s="216"/>
      <c r="P105" s="216"/>
      <c r="Q105" s="216"/>
      <c r="R105" s="216"/>
      <c r="S105" s="216"/>
      <c r="T105" s="217"/>
      <c r="AT105" s="218" t="s">
        <v>145</v>
      </c>
      <c r="AU105" s="218" t="s">
        <v>143</v>
      </c>
      <c r="AV105" s="11" t="s">
        <v>135</v>
      </c>
      <c r="AW105" s="11" t="s">
        <v>37</v>
      </c>
      <c r="AX105" s="11" t="s">
        <v>73</v>
      </c>
      <c r="AY105" s="218" t="s">
        <v>130</v>
      </c>
    </row>
    <row r="106" spans="2:65" s="12" customFormat="1" ht="10.75">
      <c r="B106" s="219"/>
      <c r="C106" s="220"/>
      <c r="D106" s="221" t="s">
        <v>145</v>
      </c>
      <c r="E106" s="222" t="s">
        <v>21</v>
      </c>
      <c r="F106" s="223" t="s">
        <v>147</v>
      </c>
      <c r="G106" s="220"/>
      <c r="H106" s="224">
        <v>27045</v>
      </c>
      <c r="I106" s="225"/>
      <c r="J106" s="220"/>
      <c r="K106" s="220"/>
      <c r="L106" s="226"/>
      <c r="M106" s="227"/>
      <c r="N106" s="228"/>
      <c r="O106" s="228"/>
      <c r="P106" s="228"/>
      <c r="Q106" s="228"/>
      <c r="R106" s="228"/>
      <c r="S106" s="228"/>
      <c r="T106" s="229"/>
      <c r="AT106" s="230" t="s">
        <v>145</v>
      </c>
      <c r="AU106" s="230" t="s">
        <v>143</v>
      </c>
      <c r="AV106" s="12" t="s">
        <v>148</v>
      </c>
      <c r="AW106" s="12" t="s">
        <v>37</v>
      </c>
      <c r="AX106" s="12" t="s">
        <v>81</v>
      </c>
      <c r="AY106" s="230" t="s">
        <v>130</v>
      </c>
    </row>
    <row r="107" spans="2:65" s="1" customFormat="1" ht="22.5" customHeight="1">
      <c r="B107" s="41"/>
      <c r="C107" s="195" t="s">
        <v>171</v>
      </c>
      <c r="D107" s="195" t="s">
        <v>137</v>
      </c>
      <c r="E107" s="196" t="s">
        <v>172</v>
      </c>
      <c r="F107" s="197" t="s">
        <v>173</v>
      </c>
      <c r="G107" s="198" t="s">
        <v>140</v>
      </c>
      <c r="H107" s="199">
        <v>450.75</v>
      </c>
      <c r="I107" s="200"/>
      <c r="J107" s="201">
        <f>ROUND(I107*H107,2)</f>
        <v>0</v>
      </c>
      <c r="K107" s="197" t="s">
        <v>141</v>
      </c>
      <c r="L107" s="61"/>
      <c r="M107" s="202" t="s">
        <v>21</v>
      </c>
      <c r="N107" s="203" t="s">
        <v>45</v>
      </c>
      <c r="O107" s="42"/>
      <c r="P107" s="204">
        <f>O107*H107</f>
        <v>0</v>
      </c>
      <c r="Q107" s="204">
        <v>0</v>
      </c>
      <c r="R107" s="204">
        <f>Q107*H107</f>
        <v>0</v>
      </c>
      <c r="S107" s="204">
        <v>0</v>
      </c>
      <c r="T107" s="205">
        <f>S107*H107</f>
        <v>0</v>
      </c>
      <c r="AR107" s="24" t="s">
        <v>142</v>
      </c>
      <c r="AT107" s="24" t="s">
        <v>137</v>
      </c>
      <c r="AU107" s="24" t="s">
        <v>143</v>
      </c>
      <c r="AY107" s="24" t="s">
        <v>130</v>
      </c>
      <c r="BE107" s="206">
        <f>IF(N107="základní",J107,0)</f>
        <v>0</v>
      </c>
      <c r="BF107" s="206">
        <f>IF(N107="snížená",J107,0)</f>
        <v>0</v>
      </c>
      <c r="BG107" s="206">
        <f>IF(N107="zákl. přenesená",J107,0)</f>
        <v>0</v>
      </c>
      <c r="BH107" s="206">
        <f>IF(N107="sníž. přenesená",J107,0)</f>
        <v>0</v>
      </c>
      <c r="BI107" s="206">
        <f>IF(N107="nulová",J107,0)</f>
        <v>0</v>
      </c>
      <c r="BJ107" s="24" t="s">
        <v>135</v>
      </c>
      <c r="BK107" s="206">
        <f>ROUND(I107*H107,2)</f>
        <v>0</v>
      </c>
      <c r="BL107" s="24" t="s">
        <v>142</v>
      </c>
      <c r="BM107" s="24" t="s">
        <v>174</v>
      </c>
    </row>
    <row r="108" spans="2:65" s="1" customFormat="1" ht="31.5" customHeight="1">
      <c r="B108" s="41"/>
      <c r="C108" s="195" t="s">
        <v>175</v>
      </c>
      <c r="D108" s="195" t="s">
        <v>137</v>
      </c>
      <c r="E108" s="196" t="s">
        <v>176</v>
      </c>
      <c r="F108" s="197" t="s">
        <v>177</v>
      </c>
      <c r="G108" s="198" t="s">
        <v>178</v>
      </c>
      <c r="H108" s="199">
        <v>16</v>
      </c>
      <c r="I108" s="200"/>
      <c r="J108" s="201">
        <f>ROUND(I108*H108,2)</f>
        <v>0</v>
      </c>
      <c r="K108" s="197" t="s">
        <v>141</v>
      </c>
      <c r="L108" s="61"/>
      <c r="M108" s="202" t="s">
        <v>21</v>
      </c>
      <c r="N108" s="203" t="s">
        <v>45</v>
      </c>
      <c r="O108" s="42"/>
      <c r="P108" s="204">
        <f>O108*H108</f>
        <v>0</v>
      </c>
      <c r="Q108" s="204">
        <v>0</v>
      </c>
      <c r="R108" s="204">
        <f>Q108*H108</f>
        <v>0</v>
      </c>
      <c r="S108" s="204">
        <v>0</v>
      </c>
      <c r="T108" s="205">
        <f>S108*H108</f>
        <v>0</v>
      </c>
      <c r="AR108" s="24" t="s">
        <v>142</v>
      </c>
      <c r="AT108" s="24" t="s">
        <v>137</v>
      </c>
      <c r="AU108" s="24" t="s">
        <v>143</v>
      </c>
      <c r="AY108" s="24" t="s">
        <v>130</v>
      </c>
      <c r="BE108" s="206">
        <f>IF(N108="základní",J108,0)</f>
        <v>0</v>
      </c>
      <c r="BF108" s="206">
        <f>IF(N108="snížená",J108,0)</f>
        <v>0</v>
      </c>
      <c r="BG108" s="206">
        <f>IF(N108="zákl. přenesená",J108,0)</f>
        <v>0</v>
      </c>
      <c r="BH108" s="206">
        <f>IF(N108="sníž. přenesená",J108,0)</f>
        <v>0</v>
      </c>
      <c r="BI108" s="206">
        <f>IF(N108="nulová",J108,0)</f>
        <v>0</v>
      </c>
      <c r="BJ108" s="24" t="s">
        <v>135</v>
      </c>
      <c r="BK108" s="206">
        <f>ROUND(I108*H108,2)</f>
        <v>0</v>
      </c>
      <c r="BL108" s="24" t="s">
        <v>142</v>
      </c>
      <c r="BM108" s="24" t="s">
        <v>179</v>
      </c>
    </row>
    <row r="109" spans="2:65" s="11" customFormat="1" ht="10.75">
      <c r="B109" s="207"/>
      <c r="C109" s="208"/>
      <c r="D109" s="209" t="s">
        <v>145</v>
      </c>
      <c r="E109" s="210" t="s">
        <v>21</v>
      </c>
      <c r="F109" s="211" t="s">
        <v>180</v>
      </c>
      <c r="G109" s="208"/>
      <c r="H109" s="212">
        <v>16</v>
      </c>
      <c r="I109" s="213"/>
      <c r="J109" s="208"/>
      <c r="K109" s="208"/>
      <c r="L109" s="214"/>
      <c r="M109" s="215"/>
      <c r="N109" s="216"/>
      <c r="O109" s="216"/>
      <c r="P109" s="216"/>
      <c r="Q109" s="216"/>
      <c r="R109" s="216"/>
      <c r="S109" s="216"/>
      <c r="T109" s="217"/>
      <c r="AT109" s="218" t="s">
        <v>145</v>
      </c>
      <c r="AU109" s="218" t="s">
        <v>143</v>
      </c>
      <c r="AV109" s="11" t="s">
        <v>135</v>
      </c>
      <c r="AW109" s="11" t="s">
        <v>37</v>
      </c>
      <c r="AX109" s="11" t="s">
        <v>73</v>
      </c>
      <c r="AY109" s="218" t="s">
        <v>130</v>
      </c>
    </row>
    <row r="110" spans="2:65" s="12" customFormat="1" ht="10.75">
      <c r="B110" s="219"/>
      <c r="C110" s="220"/>
      <c r="D110" s="221" t="s">
        <v>145</v>
      </c>
      <c r="E110" s="222" t="s">
        <v>21</v>
      </c>
      <c r="F110" s="223" t="s">
        <v>147</v>
      </c>
      <c r="G110" s="220"/>
      <c r="H110" s="224">
        <v>16</v>
      </c>
      <c r="I110" s="225"/>
      <c r="J110" s="220"/>
      <c r="K110" s="220"/>
      <c r="L110" s="226"/>
      <c r="M110" s="227"/>
      <c r="N110" s="228"/>
      <c r="O110" s="228"/>
      <c r="P110" s="228"/>
      <c r="Q110" s="228"/>
      <c r="R110" s="228"/>
      <c r="S110" s="228"/>
      <c r="T110" s="229"/>
      <c r="AT110" s="230" t="s">
        <v>145</v>
      </c>
      <c r="AU110" s="230" t="s">
        <v>143</v>
      </c>
      <c r="AV110" s="12" t="s">
        <v>148</v>
      </c>
      <c r="AW110" s="12" t="s">
        <v>37</v>
      </c>
      <c r="AX110" s="12" t="s">
        <v>81</v>
      </c>
      <c r="AY110" s="230" t="s">
        <v>130</v>
      </c>
    </row>
    <row r="111" spans="2:65" s="1" customFormat="1" ht="31.5" customHeight="1">
      <c r="B111" s="41"/>
      <c r="C111" s="195" t="s">
        <v>181</v>
      </c>
      <c r="D111" s="195" t="s">
        <v>137</v>
      </c>
      <c r="E111" s="196" t="s">
        <v>182</v>
      </c>
      <c r="F111" s="197" t="s">
        <v>183</v>
      </c>
      <c r="G111" s="198" t="s">
        <v>178</v>
      </c>
      <c r="H111" s="199">
        <v>960</v>
      </c>
      <c r="I111" s="200"/>
      <c r="J111" s="201">
        <f>ROUND(I111*H111,2)</f>
        <v>0</v>
      </c>
      <c r="K111" s="197" t="s">
        <v>141</v>
      </c>
      <c r="L111" s="61"/>
      <c r="M111" s="202" t="s">
        <v>21</v>
      </c>
      <c r="N111" s="203" t="s">
        <v>45</v>
      </c>
      <c r="O111" s="42"/>
      <c r="P111" s="204">
        <f>O111*H111</f>
        <v>0</v>
      </c>
      <c r="Q111" s="204">
        <v>0</v>
      </c>
      <c r="R111" s="204">
        <f>Q111*H111</f>
        <v>0</v>
      </c>
      <c r="S111" s="204">
        <v>0</v>
      </c>
      <c r="T111" s="205">
        <f>S111*H111</f>
        <v>0</v>
      </c>
      <c r="AR111" s="24" t="s">
        <v>142</v>
      </c>
      <c r="AT111" s="24" t="s">
        <v>137</v>
      </c>
      <c r="AU111" s="24" t="s">
        <v>143</v>
      </c>
      <c r="AY111" s="24" t="s">
        <v>130</v>
      </c>
      <c r="BE111" s="206">
        <f>IF(N111="základní",J111,0)</f>
        <v>0</v>
      </c>
      <c r="BF111" s="206">
        <f>IF(N111="snížená",J111,0)</f>
        <v>0</v>
      </c>
      <c r="BG111" s="206">
        <f>IF(N111="zákl. přenesená",J111,0)</f>
        <v>0</v>
      </c>
      <c r="BH111" s="206">
        <f>IF(N111="sníž. přenesená",J111,0)</f>
        <v>0</v>
      </c>
      <c r="BI111" s="206">
        <f>IF(N111="nulová",J111,0)</f>
        <v>0</v>
      </c>
      <c r="BJ111" s="24" t="s">
        <v>135</v>
      </c>
      <c r="BK111" s="206">
        <f>ROUND(I111*H111,2)</f>
        <v>0</v>
      </c>
      <c r="BL111" s="24" t="s">
        <v>142</v>
      </c>
      <c r="BM111" s="24" t="s">
        <v>184</v>
      </c>
    </row>
    <row r="112" spans="2:65" s="11" customFormat="1" ht="10.75">
      <c r="B112" s="207"/>
      <c r="C112" s="208"/>
      <c r="D112" s="209" t="s">
        <v>145</v>
      </c>
      <c r="E112" s="210" t="s">
        <v>21</v>
      </c>
      <c r="F112" s="211" t="s">
        <v>185</v>
      </c>
      <c r="G112" s="208"/>
      <c r="H112" s="212">
        <v>960</v>
      </c>
      <c r="I112" s="213"/>
      <c r="J112" s="208"/>
      <c r="K112" s="208"/>
      <c r="L112" s="214"/>
      <c r="M112" s="215"/>
      <c r="N112" s="216"/>
      <c r="O112" s="216"/>
      <c r="P112" s="216"/>
      <c r="Q112" s="216"/>
      <c r="R112" s="216"/>
      <c r="S112" s="216"/>
      <c r="T112" s="217"/>
      <c r="AT112" s="218" t="s">
        <v>145</v>
      </c>
      <c r="AU112" s="218" t="s">
        <v>143</v>
      </c>
      <c r="AV112" s="11" t="s">
        <v>135</v>
      </c>
      <c r="AW112" s="11" t="s">
        <v>37</v>
      </c>
      <c r="AX112" s="11" t="s">
        <v>73</v>
      </c>
      <c r="AY112" s="218" t="s">
        <v>130</v>
      </c>
    </row>
    <row r="113" spans="2:65" s="12" customFormat="1" ht="10.75">
      <c r="B113" s="219"/>
      <c r="C113" s="220"/>
      <c r="D113" s="221" t="s">
        <v>145</v>
      </c>
      <c r="E113" s="222" t="s">
        <v>21</v>
      </c>
      <c r="F113" s="223" t="s">
        <v>147</v>
      </c>
      <c r="G113" s="220"/>
      <c r="H113" s="224">
        <v>960</v>
      </c>
      <c r="I113" s="225"/>
      <c r="J113" s="220"/>
      <c r="K113" s="220"/>
      <c r="L113" s="226"/>
      <c r="M113" s="227"/>
      <c r="N113" s="228"/>
      <c r="O113" s="228"/>
      <c r="P113" s="228"/>
      <c r="Q113" s="228"/>
      <c r="R113" s="228"/>
      <c r="S113" s="228"/>
      <c r="T113" s="229"/>
      <c r="AT113" s="230" t="s">
        <v>145</v>
      </c>
      <c r="AU113" s="230" t="s">
        <v>143</v>
      </c>
      <c r="AV113" s="12" t="s">
        <v>148</v>
      </c>
      <c r="AW113" s="12" t="s">
        <v>37</v>
      </c>
      <c r="AX113" s="12" t="s">
        <v>81</v>
      </c>
      <c r="AY113" s="230" t="s">
        <v>130</v>
      </c>
    </row>
    <row r="114" spans="2:65" s="1" customFormat="1" ht="31.5" customHeight="1">
      <c r="B114" s="41"/>
      <c r="C114" s="195" t="s">
        <v>186</v>
      </c>
      <c r="D114" s="195" t="s">
        <v>137</v>
      </c>
      <c r="E114" s="196" t="s">
        <v>187</v>
      </c>
      <c r="F114" s="197" t="s">
        <v>188</v>
      </c>
      <c r="G114" s="198" t="s">
        <v>178</v>
      </c>
      <c r="H114" s="199">
        <v>16</v>
      </c>
      <c r="I114" s="200"/>
      <c r="J114" s="201">
        <f>ROUND(I114*H114,2)</f>
        <v>0</v>
      </c>
      <c r="K114" s="197" t="s">
        <v>141</v>
      </c>
      <c r="L114" s="61"/>
      <c r="M114" s="202" t="s">
        <v>21</v>
      </c>
      <c r="N114" s="203" t="s">
        <v>45</v>
      </c>
      <c r="O114" s="42"/>
      <c r="P114" s="204">
        <f>O114*H114</f>
        <v>0</v>
      </c>
      <c r="Q114" s="204">
        <v>0</v>
      </c>
      <c r="R114" s="204">
        <f>Q114*H114</f>
        <v>0</v>
      </c>
      <c r="S114" s="204">
        <v>0</v>
      </c>
      <c r="T114" s="205">
        <f>S114*H114</f>
        <v>0</v>
      </c>
      <c r="AR114" s="24" t="s">
        <v>142</v>
      </c>
      <c r="AT114" s="24" t="s">
        <v>137</v>
      </c>
      <c r="AU114" s="24" t="s">
        <v>143</v>
      </c>
      <c r="AY114" s="24" t="s">
        <v>130</v>
      </c>
      <c r="BE114" s="206">
        <f>IF(N114="základní",J114,0)</f>
        <v>0</v>
      </c>
      <c r="BF114" s="206">
        <f>IF(N114="snížená",J114,0)</f>
        <v>0</v>
      </c>
      <c r="BG114" s="206">
        <f>IF(N114="zákl. přenesená",J114,0)</f>
        <v>0</v>
      </c>
      <c r="BH114" s="206">
        <f>IF(N114="sníž. přenesená",J114,0)</f>
        <v>0</v>
      </c>
      <c r="BI114" s="206">
        <f>IF(N114="nulová",J114,0)</f>
        <v>0</v>
      </c>
      <c r="BJ114" s="24" t="s">
        <v>135</v>
      </c>
      <c r="BK114" s="206">
        <f>ROUND(I114*H114,2)</f>
        <v>0</v>
      </c>
      <c r="BL114" s="24" t="s">
        <v>142</v>
      </c>
      <c r="BM114" s="24" t="s">
        <v>189</v>
      </c>
    </row>
    <row r="115" spans="2:65" s="10" customFormat="1" ht="22.3" customHeight="1">
      <c r="B115" s="176"/>
      <c r="C115" s="177"/>
      <c r="D115" s="178" t="s">
        <v>72</v>
      </c>
      <c r="E115" s="190" t="s">
        <v>190</v>
      </c>
      <c r="F115" s="190" t="s">
        <v>191</v>
      </c>
      <c r="G115" s="177"/>
      <c r="H115" s="177"/>
      <c r="I115" s="180"/>
      <c r="J115" s="191">
        <f>BK115</f>
        <v>0</v>
      </c>
      <c r="K115" s="177"/>
      <c r="L115" s="182"/>
      <c r="M115" s="183"/>
      <c r="N115" s="184"/>
      <c r="O115" s="184"/>
      <c r="P115" s="185">
        <f>P116+P124</f>
        <v>0</v>
      </c>
      <c r="Q115" s="184"/>
      <c r="R115" s="185">
        <f>R116+R124</f>
        <v>0</v>
      </c>
      <c r="S115" s="184"/>
      <c r="T115" s="186">
        <f>T116+T124</f>
        <v>0</v>
      </c>
      <c r="AR115" s="187" t="s">
        <v>81</v>
      </c>
      <c r="AT115" s="188" t="s">
        <v>72</v>
      </c>
      <c r="AU115" s="188" t="s">
        <v>135</v>
      </c>
      <c r="AY115" s="187" t="s">
        <v>130</v>
      </c>
      <c r="BK115" s="189">
        <f>BK116+BK124</f>
        <v>0</v>
      </c>
    </row>
    <row r="116" spans="2:65" s="13" customFormat="1" ht="14.4" customHeight="1">
      <c r="B116" s="231"/>
      <c r="C116" s="232"/>
      <c r="D116" s="233" t="s">
        <v>72</v>
      </c>
      <c r="E116" s="233" t="s">
        <v>192</v>
      </c>
      <c r="F116" s="233" t="s">
        <v>193</v>
      </c>
      <c r="G116" s="232"/>
      <c r="H116" s="232"/>
      <c r="I116" s="234"/>
      <c r="J116" s="235">
        <f>BK116</f>
        <v>0</v>
      </c>
      <c r="K116" s="232"/>
      <c r="L116" s="236"/>
      <c r="M116" s="237"/>
      <c r="N116" s="238"/>
      <c r="O116" s="238"/>
      <c r="P116" s="239">
        <f>SUM(P117:P123)</f>
        <v>0</v>
      </c>
      <c r="Q116" s="238"/>
      <c r="R116" s="239">
        <f>SUM(R117:R123)</f>
        <v>0</v>
      </c>
      <c r="S116" s="238"/>
      <c r="T116" s="240">
        <f>SUM(T117:T123)</f>
        <v>0</v>
      </c>
      <c r="AR116" s="241" t="s">
        <v>81</v>
      </c>
      <c r="AT116" s="242" t="s">
        <v>72</v>
      </c>
      <c r="AU116" s="242" t="s">
        <v>143</v>
      </c>
      <c r="AY116" s="241" t="s">
        <v>130</v>
      </c>
      <c r="BK116" s="243">
        <f>SUM(BK117:BK123)</f>
        <v>0</v>
      </c>
    </row>
    <row r="117" spans="2:65" s="1" customFormat="1" ht="31.5" customHeight="1">
      <c r="B117" s="41"/>
      <c r="C117" s="195" t="s">
        <v>194</v>
      </c>
      <c r="D117" s="195" t="s">
        <v>137</v>
      </c>
      <c r="E117" s="196" t="s">
        <v>195</v>
      </c>
      <c r="F117" s="197" t="s">
        <v>196</v>
      </c>
      <c r="G117" s="198" t="s">
        <v>197</v>
      </c>
      <c r="H117" s="199">
        <v>11.962999999999999</v>
      </c>
      <c r="I117" s="200"/>
      <c r="J117" s="201">
        <f>ROUND(I117*H117,2)</f>
        <v>0</v>
      </c>
      <c r="K117" s="197" t="s">
        <v>141</v>
      </c>
      <c r="L117" s="61"/>
      <c r="M117" s="202" t="s">
        <v>21</v>
      </c>
      <c r="N117" s="203" t="s">
        <v>45</v>
      </c>
      <c r="O117" s="42"/>
      <c r="P117" s="204">
        <f>O117*H117</f>
        <v>0</v>
      </c>
      <c r="Q117" s="204">
        <v>0</v>
      </c>
      <c r="R117" s="204">
        <f>Q117*H117</f>
        <v>0</v>
      </c>
      <c r="S117" s="204">
        <v>0</v>
      </c>
      <c r="T117" s="205">
        <f>S117*H117</f>
        <v>0</v>
      </c>
      <c r="AR117" s="24" t="s">
        <v>148</v>
      </c>
      <c r="AT117" s="24" t="s">
        <v>137</v>
      </c>
      <c r="AU117" s="24" t="s">
        <v>148</v>
      </c>
      <c r="AY117" s="24" t="s">
        <v>130</v>
      </c>
      <c r="BE117" s="206">
        <f>IF(N117="základní",J117,0)</f>
        <v>0</v>
      </c>
      <c r="BF117" s="206">
        <f>IF(N117="snížená",J117,0)</f>
        <v>0</v>
      </c>
      <c r="BG117" s="206">
        <f>IF(N117="zákl. přenesená",J117,0)</f>
        <v>0</v>
      </c>
      <c r="BH117" s="206">
        <f>IF(N117="sníž. přenesená",J117,0)</f>
        <v>0</v>
      </c>
      <c r="BI117" s="206">
        <f>IF(N117="nulová",J117,0)</f>
        <v>0</v>
      </c>
      <c r="BJ117" s="24" t="s">
        <v>135</v>
      </c>
      <c r="BK117" s="206">
        <f>ROUND(I117*H117,2)</f>
        <v>0</v>
      </c>
      <c r="BL117" s="24" t="s">
        <v>148</v>
      </c>
      <c r="BM117" s="24" t="s">
        <v>198</v>
      </c>
    </row>
    <row r="118" spans="2:65" s="1" customFormat="1" ht="31.5" customHeight="1">
      <c r="B118" s="41"/>
      <c r="C118" s="195" t="s">
        <v>199</v>
      </c>
      <c r="D118" s="195" t="s">
        <v>137</v>
      </c>
      <c r="E118" s="196" t="s">
        <v>200</v>
      </c>
      <c r="F118" s="197" t="s">
        <v>201</v>
      </c>
      <c r="G118" s="198" t="s">
        <v>197</v>
      </c>
      <c r="H118" s="199">
        <v>13.996</v>
      </c>
      <c r="I118" s="200"/>
      <c r="J118" s="201">
        <f>ROUND(I118*H118,2)</f>
        <v>0</v>
      </c>
      <c r="K118" s="197" t="s">
        <v>141</v>
      </c>
      <c r="L118" s="61"/>
      <c r="M118" s="202" t="s">
        <v>21</v>
      </c>
      <c r="N118" s="203" t="s">
        <v>45</v>
      </c>
      <c r="O118" s="42"/>
      <c r="P118" s="204">
        <f>O118*H118</f>
        <v>0</v>
      </c>
      <c r="Q118" s="204">
        <v>0</v>
      </c>
      <c r="R118" s="204">
        <f>Q118*H118</f>
        <v>0</v>
      </c>
      <c r="S118" s="204">
        <v>0</v>
      </c>
      <c r="T118" s="205">
        <f>S118*H118</f>
        <v>0</v>
      </c>
      <c r="AR118" s="24" t="s">
        <v>148</v>
      </c>
      <c r="AT118" s="24" t="s">
        <v>137</v>
      </c>
      <c r="AU118" s="24" t="s">
        <v>148</v>
      </c>
      <c r="AY118" s="24" t="s">
        <v>130</v>
      </c>
      <c r="BE118" s="206">
        <f>IF(N118="základní",J118,0)</f>
        <v>0</v>
      </c>
      <c r="BF118" s="206">
        <f>IF(N118="snížená",J118,0)</f>
        <v>0</v>
      </c>
      <c r="BG118" s="206">
        <f>IF(N118="zákl. přenesená",J118,0)</f>
        <v>0</v>
      </c>
      <c r="BH118" s="206">
        <f>IF(N118="sníž. přenesená",J118,0)</f>
        <v>0</v>
      </c>
      <c r="BI118" s="206">
        <f>IF(N118="nulová",J118,0)</f>
        <v>0</v>
      </c>
      <c r="BJ118" s="24" t="s">
        <v>135</v>
      </c>
      <c r="BK118" s="206">
        <f>ROUND(I118*H118,2)</f>
        <v>0</v>
      </c>
      <c r="BL118" s="24" t="s">
        <v>148</v>
      </c>
      <c r="BM118" s="24" t="s">
        <v>202</v>
      </c>
    </row>
    <row r="119" spans="2:65" s="1" customFormat="1" ht="31.5" customHeight="1">
      <c r="B119" s="41"/>
      <c r="C119" s="195" t="s">
        <v>203</v>
      </c>
      <c r="D119" s="195" t="s">
        <v>137</v>
      </c>
      <c r="E119" s="196" t="s">
        <v>204</v>
      </c>
      <c r="F119" s="197" t="s">
        <v>205</v>
      </c>
      <c r="G119" s="198" t="s">
        <v>197</v>
      </c>
      <c r="H119" s="199">
        <v>349.9</v>
      </c>
      <c r="I119" s="200"/>
      <c r="J119" s="201">
        <f>ROUND(I119*H119,2)</f>
        <v>0</v>
      </c>
      <c r="K119" s="197" t="s">
        <v>141</v>
      </c>
      <c r="L119" s="61"/>
      <c r="M119" s="202" t="s">
        <v>21</v>
      </c>
      <c r="N119" s="203" t="s">
        <v>45</v>
      </c>
      <c r="O119" s="42"/>
      <c r="P119" s="204">
        <f>O119*H119</f>
        <v>0</v>
      </c>
      <c r="Q119" s="204">
        <v>0</v>
      </c>
      <c r="R119" s="204">
        <f>Q119*H119</f>
        <v>0</v>
      </c>
      <c r="S119" s="204">
        <v>0</v>
      </c>
      <c r="T119" s="205">
        <f>S119*H119</f>
        <v>0</v>
      </c>
      <c r="AR119" s="24" t="s">
        <v>148</v>
      </c>
      <c r="AT119" s="24" t="s">
        <v>137</v>
      </c>
      <c r="AU119" s="24" t="s">
        <v>148</v>
      </c>
      <c r="AY119" s="24" t="s">
        <v>130</v>
      </c>
      <c r="BE119" s="206">
        <f>IF(N119="základní",J119,0)</f>
        <v>0</v>
      </c>
      <c r="BF119" s="206">
        <f>IF(N119="snížená",J119,0)</f>
        <v>0</v>
      </c>
      <c r="BG119" s="206">
        <f>IF(N119="zákl. přenesená",J119,0)</f>
        <v>0</v>
      </c>
      <c r="BH119" s="206">
        <f>IF(N119="sníž. přenesená",J119,0)</f>
        <v>0</v>
      </c>
      <c r="BI119" s="206">
        <f>IF(N119="nulová",J119,0)</f>
        <v>0</v>
      </c>
      <c r="BJ119" s="24" t="s">
        <v>135</v>
      </c>
      <c r="BK119" s="206">
        <f>ROUND(I119*H119,2)</f>
        <v>0</v>
      </c>
      <c r="BL119" s="24" t="s">
        <v>148</v>
      </c>
      <c r="BM119" s="24" t="s">
        <v>206</v>
      </c>
    </row>
    <row r="120" spans="2:65" s="11" customFormat="1" ht="10.75">
      <c r="B120" s="207"/>
      <c r="C120" s="208"/>
      <c r="D120" s="209" t="s">
        <v>145</v>
      </c>
      <c r="E120" s="210" t="s">
        <v>21</v>
      </c>
      <c r="F120" s="211" t="s">
        <v>207</v>
      </c>
      <c r="G120" s="208"/>
      <c r="H120" s="212">
        <v>349.9</v>
      </c>
      <c r="I120" s="213"/>
      <c r="J120" s="208"/>
      <c r="K120" s="208"/>
      <c r="L120" s="214"/>
      <c r="M120" s="215"/>
      <c r="N120" s="216"/>
      <c r="O120" s="216"/>
      <c r="P120" s="216"/>
      <c r="Q120" s="216"/>
      <c r="R120" s="216"/>
      <c r="S120" s="216"/>
      <c r="T120" s="217"/>
      <c r="AT120" s="218" t="s">
        <v>145</v>
      </c>
      <c r="AU120" s="218" t="s">
        <v>148</v>
      </c>
      <c r="AV120" s="11" t="s">
        <v>135</v>
      </c>
      <c r="AW120" s="11" t="s">
        <v>37</v>
      </c>
      <c r="AX120" s="11" t="s">
        <v>73</v>
      </c>
      <c r="AY120" s="218" t="s">
        <v>130</v>
      </c>
    </row>
    <row r="121" spans="2:65" s="12" customFormat="1" ht="10.75">
      <c r="B121" s="219"/>
      <c r="C121" s="220"/>
      <c r="D121" s="221" t="s">
        <v>145</v>
      </c>
      <c r="E121" s="222" t="s">
        <v>21</v>
      </c>
      <c r="F121" s="223" t="s">
        <v>147</v>
      </c>
      <c r="G121" s="220"/>
      <c r="H121" s="224">
        <v>349.9</v>
      </c>
      <c r="I121" s="225"/>
      <c r="J121" s="220"/>
      <c r="K121" s="220"/>
      <c r="L121" s="226"/>
      <c r="M121" s="227"/>
      <c r="N121" s="228"/>
      <c r="O121" s="228"/>
      <c r="P121" s="228"/>
      <c r="Q121" s="228"/>
      <c r="R121" s="228"/>
      <c r="S121" s="228"/>
      <c r="T121" s="229"/>
      <c r="AT121" s="230" t="s">
        <v>145</v>
      </c>
      <c r="AU121" s="230" t="s">
        <v>148</v>
      </c>
      <c r="AV121" s="12" t="s">
        <v>148</v>
      </c>
      <c r="AW121" s="12" t="s">
        <v>37</v>
      </c>
      <c r="AX121" s="12" t="s">
        <v>81</v>
      </c>
      <c r="AY121" s="230" t="s">
        <v>130</v>
      </c>
    </row>
    <row r="122" spans="2:65" s="1" customFormat="1" ht="22.5" customHeight="1">
      <c r="B122" s="41"/>
      <c r="C122" s="195" t="s">
        <v>208</v>
      </c>
      <c r="D122" s="195" t="s">
        <v>137</v>
      </c>
      <c r="E122" s="196" t="s">
        <v>209</v>
      </c>
      <c r="F122" s="197" t="s">
        <v>210</v>
      </c>
      <c r="G122" s="198" t="s">
        <v>197</v>
      </c>
      <c r="H122" s="199">
        <v>8.1470000000000002</v>
      </c>
      <c r="I122" s="200"/>
      <c r="J122" s="201">
        <f>ROUND(I122*H122,2)</f>
        <v>0</v>
      </c>
      <c r="K122" s="197" t="s">
        <v>141</v>
      </c>
      <c r="L122" s="61"/>
      <c r="M122" s="202" t="s">
        <v>21</v>
      </c>
      <c r="N122" s="203" t="s">
        <v>45</v>
      </c>
      <c r="O122" s="42"/>
      <c r="P122" s="204">
        <f>O122*H122</f>
        <v>0</v>
      </c>
      <c r="Q122" s="204">
        <v>0</v>
      </c>
      <c r="R122" s="204">
        <f>Q122*H122</f>
        <v>0</v>
      </c>
      <c r="S122" s="204">
        <v>0</v>
      </c>
      <c r="T122" s="205">
        <f>S122*H122</f>
        <v>0</v>
      </c>
      <c r="AR122" s="24" t="s">
        <v>148</v>
      </c>
      <c r="AT122" s="24" t="s">
        <v>137</v>
      </c>
      <c r="AU122" s="24" t="s">
        <v>148</v>
      </c>
      <c r="AY122" s="24" t="s">
        <v>130</v>
      </c>
      <c r="BE122" s="206">
        <f>IF(N122="základní",J122,0)</f>
        <v>0</v>
      </c>
      <c r="BF122" s="206">
        <f>IF(N122="snížená",J122,0)</f>
        <v>0</v>
      </c>
      <c r="BG122" s="206">
        <f>IF(N122="zákl. přenesená",J122,0)</f>
        <v>0</v>
      </c>
      <c r="BH122" s="206">
        <f>IF(N122="sníž. přenesená",J122,0)</f>
        <v>0</v>
      </c>
      <c r="BI122" s="206">
        <f>IF(N122="nulová",J122,0)</f>
        <v>0</v>
      </c>
      <c r="BJ122" s="24" t="s">
        <v>135</v>
      </c>
      <c r="BK122" s="206">
        <f>ROUND(I122*H122,2)</f>
        <v>0</v>
      </c>
      <c r="BL122" s="24" t="s">
        <v>148</v>
      </c>
      <c r="BM122" s="24" t="s">
        <v>211</v>
      </c>
    </row>
    <row r="123" spans="2:65" s="1" customFormat="1" ht="31.5" customHeight="1">
      <c r="B123" s="41"/>
      <c r="C123" s="195" t="s">
        <v>212</v>
      </c>
      <c r="D123" s="195" t="s">
        <v>137</v>
      </c>
      <c r="E123" s="196" t="s">
        <v>213</v>
      </c>
      <c r="F123" s="197" t="s">
        <v>214</v>
      </c>
      <c r="G123" s="198" t="s">
        <v>197</v>
      </c>
      <c r="H123" s="199">
        <v>6.1619999999999999</v>
      </c>
      <c r="I123" s="200"/>
      <c r="J123" s="201">
        <f>ROUND(I123*H123,2)</f>
        <v>0</v>
      </c>
      <c r="K123" s="197" t="s">
        <v>21</v>
      </c>
      <c r="L123" s="61"/>
      <c r="M123" s="202" t="s">
        <v>21</v>
      </c>
      <c r="N123" s="203" t="s">
        <v>45</v>
      </c>
      <c r="O123" s="42"/>
      <c r="P123" s="204">
        <f>O123*H123</f>
        <v>0</v>
      </c>
      <c r="Q123" s="204">
        <v>0</v>
      </c>
      <c r="R123" s="204">
        <f>Q123*H123</f>
        <v>0</v>
      </c>
      <c r="S123" s="204">
        <v>0</v>
      </c>
      <c r="T123" s="205">
        <f>S123*H123</f>
        <v>0</v>
      </c>
      <c r="AR123" s="24" t="s">
        <v>148</v>
      </c>
      <c r="AT123" s="24" t="s">
        <v>137</v>
      </c>
      <c r="AU123" s="24" t="s">
        <v>148</v>
      </c>
      <c r="AY123" s="24" t="s">
        <v>130</v>
      </c>
      <c r="BE123" s="206">
        <f>IF(N123="základní",J123,0)</f>
        <v>0</v>
      </c>
      <c r="BF123" s="206">
        <f>IF(N123="snížená",J123,0)</f>
        <v>0</v>
      </c>
      <c r="BG123" s="206">
        <f>IF(N123="zákl. přenesená",J123,0)</f>
        <v>0</v>
      </c>
      <c r="BH123" s="206">
        <f>IF(N123="sníž. přenesená",J123,0)</f>
        <v>0</v>
      </c>
      <c r="BI123" s="206">
        <f>IF(N123="nulová",J123,0)</f>
        <v>0</v>
      </c>
      <c r="BJ123" s="24" t="s">
        <v>135</v>
      </c>
      <c r="BK123" s="206">
        <f>ROUND(I123*H123,2)</f>
        <v>0</v>
      </c>
      <c r="BL123" s="24" t="s">
        <v>148</v>
      </c>
      <c r="BM123" s="24" t="s">
        <v>215</v>
      </c>
    </row>
    <row r="124" spans="2:65" s="13" customFormat="1" ht="21.65" customHeight="1">
      <c r="B124" s="231"/>
      <c r="C124" s="232"/>
      <c r="D124" s="233" t="s">
        <v>72</v>
      </c>
      <c r="E124" s="233" t="s">
        <v>216</v>
      </c>
      <c r="F124" s="233" t="s">
        <v>217</v>
      </c>
      <c r="G124" s="232"/>
      <c r="H124" s="232"/>
      <c r="I124" s="234"/>
      <c r="J124" s="235">
        <f>BK124</f>
        <v>0</v>
      </c>
      <c r="K124" s="232"/>
      <c r="L124" s="236"/>
      <c r="M124" s="237"/>
      <c r="N124" s="238"/>
      <c r="O124" s="238"/>
      <c r="P124" s="239">
        <f>P125</f>
        <v>0</v>
      </c>
      <c r="Q124" s="238"/>
      <c r="R124" s="239">
        <f>R125</f>
        <v>0</v>
      </c>
      <c r="S124" s="238"/>
      <c r="T124" s="240">
        <f>T125</f>
        <v>0</v>
      </c>
      <c r="AR124" s="241" t="s">
        <v>81</v>
      </c>
      <c r="AT124" s="242" t="s">
        <v>72</v>
      </c>
      <c r="AU124" s="242" t="s">
        <v>143</v>
      </c>
      <c r="AY124" s="241" t="s">
        <v>130</v>
      </c>
      <c r="BK124" s="243">
        <f>BK125</f>
        <v>0</v>
      </c>
    </row>
    <row r="125" spans="2:65" s="1" customFormat="1" ht="22.5" customHeight="1">
      <c r="B125" s="41"/>
      <c r="C125" s="195" t="s">
        <v>218</v>
      </c>
      <c r="D125" s="195" t="s">
        <v>137</v>
      </c>
      <c r="E125" s="196" t="s">
        <v>219</v>
      </c>
      <c r="F125" s="197" t="s">
        <v>220</v>
      </c>
      <c r="G125" s="198" t="s">
        <v>221</v>
      </c>
      <c r="H125" s="199">
        <v>10</v>
      </c>
      <c r="I125" s="200"/>
      <c r="J125" s="201">
        <f>ROUND(I125*H125,2)</f>
        <v>0</v>
      </c>
      <c r="K125" s="197" t="s">
        <v>21</v>
      </c>
      <c r="L125" s="61"/>
      <c r="M125" s="202" t="s">
        <v>21</v>
      </c>
      <c r="N125" s="203" t="s">
        <v>45</v>
      </c>
      <c r="O125" s="42"/>
      <c r="P125" s="204">
        <f>O125*H125</f>
        <v>0</v>
      </c>
      <c r="Q125" s="204">
        <v>0</v>
      </c>
      <c r="R125" s="204">
        <f>Q125*H125</f>
        <v>0</v>
      </c>
      <c r="S125" s="204">
        <v>0</v>
      </c>
      <c r="T125" s="205">
        <f>S125*H125</f>
        <v>0</v>
      </c>
      <c r="AR125" s="24" t="s">
        <v>148</v>
      </c>
      <c r="AT125" s="24" t="s">
        <v>137</v>
      </c>
      <c r="AU125" s="24" t="s">
        <v>148</v>
      </c>
      <c r="AY125" s="24" t="s">
        <v>130</v>
      </c>
      <c r="BE125" s="206">
        <f>IF(N125="základní",J125,0)</f>
        <v>0</v>
      </c>
      <c r="BF125" s="206">
        <f>IF(N125="snížená",J125,0)</f>
        <v>0</v>
      </c>
      <c r="BG125" s="206">
        <f>IF(N125="zákl. přenesená",J125,0)</f>
        <v>0</v>
      </c>
      <c r="BH125" s="206">
        <f>IF(N125="sníž. přenesená",J125,0)</f>
        <v>0</v>
      </c>
      <c r="BI125" s="206">
        <f>IF(N125="nulová",J125,0)</f>
        <v>0</v>
      </c>
      <c r="BJ125" s="24" t="s">
        <v>135</v>
      </c>
      <c r="BK125" s="206">
        <f>ROUND(I125*H125,2)</f>
        <v>0</v>
      </c>
      <c r="BL125" s="24" t="s">
        <v>148</v>
      </c>
      <c r="BM125" s="24" t="s">
        <v>222</v>
      </c>
    </row>
    <row r="126" spans="2:65" s="10" customFormat="1" ht="37.4" customHeight="1">
      <c r="B126" s="176"/>
      <c r="C126" s="177"/>
      <c r="D126" s="178" t="s">
        <v>72</v>
      </c>
      <c r="E126" s="179" t="s">
        <v>223</v>
      </c>
      <c r="F126" s="179" t="s">
        <v>224</v>
      </c>
      <c r="G126" s="177"/>
      <c r="H126" s="177"/>
      <c r="I126" s="180"/>
      <c r="J126" s="181">
        <f>BK126</f>
        <v>0</v>
      </c>
      <c r="K126" s="177"/>
      <c r="L126" s="182"/>
      <c r="M126" s="183"/>
      <c r="N126" s="184"/>
      <c r="O126" s="184"/>
      <c r="P126" s="185">
        <f>P127+P161+P165+P180+P202+P363+P374</f>
        <v>0</v>
      </c>
      <c r="Q126" s="184"/>
      <c r="R126" s="185">
        <f>R127+R161+R165+R180+R202+R363+R374</f>
        <v>0.11116219999999999</v>
      </c>
      <c r="S126" s="184"/>
      <c r="T126" s="186">
        <f>T127+T161+T165+T180+T202+T363+T374</f>
        <v>11.962796900000001</v>
      </c>
      <c r="AR126" s="187" t="s">
        <v>135</v>
      </c>
      <c r="AT126" s="188" t="s">
        <v>72</v>
      </c>
      <c r="AU126" s="188" t="s">
        <v>73</v>
      </c>
      <c r="AY126" s="187" t="s">
        <v>130</v>
      </c>
      <c r="BK126" s="189">
        <f>BK127+BK161+BK165+BK180+BK202+BK363+BK374</f>
        <v>0</v>
      </c>
    </row>
    <row r="127" spans="2:65" s="10" customFormat="1" ht="19.95" customHeight="1">
      <c r="B127" s="176"/>
      <c r="C127" s="177"/>
      <c r="D127" s="192" t="s">
        <v>72</v>
      </c>
      <c r="E127" s="193" t="s">
        <v>225</v>
      </c>
      <c r="F127" s="193" t="s">
        <v>226</v>
      </c>
      <c r="G127" s="177"/>
      <c r="H127" s="177"/>
      <c r="I127" s="180"/>
      <c r="J127" s="194">
        <f>BK127</f>
        <v>0</v>
      </c>
      <c r="K127" s="177"/>
      <c r="L127" s="182"/>
      <c r="M127" s="183"/>
      <c r="N127" s="184"/>
      <c r="O127" s="184"/>
      <c r="P127" s="185">
        <f>SUM(P128:P160)</f>
        <v>0</v>
      </c>
      <c r="Q127" s="184"/>
      <c r="R127" s="185">
        <f>SUM(R128:R160)</f>
        <v>0</v>
      </c>
      <c r="S127" s="184"/>
      <c r="T127" s="186">
        <f>SUM(T128:T160)</f>
        <v>0</v>
      </c>
      <c r="AR127" s="187" t="s">
        <v>135</v>
      </c>
      <c r="AT127" s="188" t="s">
        <v>72</v>
      </c>
      <c r="AU127" s="188" t="s">
        <v>81</v>
      </c>
      <c r="AY127" s="187" t="s">
        <v>130</v>
      </c>
      <c r="BK127" s="189">
        <f>SUM(BK128:BK160)</f>
        <v>0</v>
      </c>
    </row>
    <row r="128" spans="2:65" s="1" customFormat="1" ht="31.5" customHeight="1">
      <c r="B128" s="41"/>
      <c r="C128" s="195" t="s">
        <v>227</v>
      </c>
      <c r="D128" s="195" t="s">
        <v>137</v>
      </c>
      <c r="E128" s="196" t="s">
        <v>228</v>
      </c>
      <c r="F128" s="197" t="s">
        <v>229</v>
      </c>
      <c r="G128" s="198" t="s">
        <v>140</v>
      </c>
      <c r="H128" s="199">
        <v>101.97</v>
      </c>
      <c r="I128" s="200"/>
      <c r="J128" s="201">
        <f>ROUND(I128*H128,2)</f>
        <v>0</v>
      </c>
      <c r="K128" s="197" t="s">
        <v>21</v>
      </c>
      <c r="L128" s="61"/>
      <c r="M128" s="202" t="s">
        <v>21</v>
      </c>
      <c r="N128" s="203" t="s">
        <v>45</v>
      </c>
      <c r="O128" s="42"/>
      <c r="P128" s="204">
        <f>O128*H128</f>
        <v>0</v>
      </c>
      <c r="Q128" s="204">
        <v>0</v>
      </c>
      <c r="R128" s="204">
        <f>Q128*H128</f>
        <v>0</v>
      </c>
      <c r="S128" s="204">
        <v>0</v>
      </c>
      <c r="T128" s="205">
        <f>S128*H128</f>
        <v>0</v>
      </c>
      <c r="AR128" s="24" t="s">
        <v>142</v>
      </c>
      <c r="AT128" s="24" t="s">
        <v>137</v>
      </c>
      <c r="AU128" s="24" t="s">
        <v>135</v>
      </c>
      <c r="AY128" s="24" t="s">
        <v>130</v>
      </c>
      <c r="BE128" s="206">
        <f>IF(N128="základní",J128,0)</f>
        <v>0</v>
      </c>
      <c r="BF128" s="206">
        <f>IF(N128="snížená",J128,0)</f>
        <v>0</v>
      </c>
      <c r="BG128" s="206">
        <f>IF(N128="zákl. přenesená",J128,0)</f>
        <v>0</v>
      </c>
      <c r="BH128" s="206">
        <f>IF(N128="sníž. přenesená",J128,0)</f>
        <v>0</v>
      </c>
      <c r="BI128" s="206">
        <f>IF(N128="nulová",J128,0)</f>
        <v>0</v>
      </c>
      <c r="BJ128" s="24" t="s">
        <v>135</v>
      </c>
      <c r="BK128" s="206">
        <f>ROUND(I128*H128,2)</f>
        <v>0</v>
      </c>
      <c r="BL128" s="24" t="s">
        <v>142</v>
      </c>
      <c r="BM128" s="24" t="s">
        <v>230</v>
      </c>
    </row>
    <row r="129" spans="2:65" s="14" customFormat="1" ht="10.75">
      <c r="B129" s="244"/>
      <c r="C129" s="245"/>
      <c r="D129" s="209" t="s">
        <v>145</v>
      </c>
      <c r="E129" s="246" t="s">
        <v>21</v>
      </c>
      <c r="F129" s="247" t="s">
        <v>231</v>
      </c>
      <c r="G129" s="245"/>
      <c r="H129" s="248" t="s">
        <v>21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AT129" s="254" t="s">
        <v>145</v>
      </c>
      <c r="AU129" s="254" t="s">
        <v>135</v>
      </c>
      <c r="AV129" s="14" t="s">
        <v>81</v>
      </c>
      <c r="AW129" s="14" t="s">
        <v>37</v>
      </c>
      <c r="AX129" s="14" t="s">
        <v>73</v>
      </c>
      <c r="AY129" s="254" t="s">
        <v>130</v>
      </c>
    </row>
    <row r="130" spans="2:65" s="11" customFormat="1" ht="10.75">
      <c r="B130" s="207"/>
      <c r="C130" s="208"/>
      <c r="D130" s="209" t="s">
        <v>145</v>
      </c>
      <c r="E130" s="210" t="s">
        <v>21</v>
      </c>
      <c r="F130" s="211" t="s">
        <v>232</v>
      </c>
      <c r="G130" s="208"/>
      <c r="H130" s="212">
        <v>39.6</v>
      </c>
      <c r="I130" s="213"/>
      <c r="J130" s="208"/>
      <c r="K130" s="208"/>
      <c r="L130" s="214"/>
      <c r="M130" s="215"/>
      <c r="N130" s="216"/>
      <c r="O130" s="216"/>
      <c r="P130" s="216"/>
      <c r="Q130" s="216"/>
      <c r="R130" s="216"/>
      <c r="S130" s="216"/>
      <c r="T130" s="217"/>
      <c r="AT130" s="218" t="s">
        <v>145</v>
      </c>
      <c r="AU130" s="218" t="s">
        <v>135</v>
      </c>
      <c r="AV130" s="11" t="s">
        <v>135</v>
      </c>
      <c r="AW130" s="11" t="s">
        <v>37</v>
      </c>
      <c r="AX130" s="11" t="s">
        <v>73</v>
      </c>
      <c r="AY130" s="218" t="s">
        <v>130</v>
      </c>
    </row>
    <row r="131" spans="2:65" s="11" customFormat="1" ht="10.75">
      <c r="B131" s="207"/>
      <c r="C131" s="208"/>
      <c r="D131" s="209" t="s">
        <v>145</v>
      </c>
      <c r="E131" s="210" t="s">
        <v>21</v>
      </c>
      <c r="F131" s="211" t="s">
        <v>233</v>
      </c>
      <c r="G131" s="208"/>
      <c r="H131" s="212">
        <v>11</v>
      </c>
      <c r="I131" s="213"/>
      <c r="J131" s="208"/>
      <c r="K131" s="208"/>
      <c r="L131" s="214"/>
      <c r="M131" s="215"/>
      <c r="N131" s="216"/>
      <c r="O131" s="216"/>
      <c r="P131" s="216"/>
      <c r="Q131" s="216"/>
      <c r="R131" s="216"/>
      <c r="S131" s="216"/>
      <c r="T131" s="217"/>
      <c r="AT131" s="218" t="s">
        <v>145</v>
      </c>
      <c r="AU131" s="218" t="s">
        <v>135</v>
      </c>
      <c r="AV131" s="11" t="s">
        <v>135</v>
      </c>
      <c r="AW131" s="11" t="s">
        <v>37</v>
      </c>
      <c r="AX131" s="11" t="s">
        <v>73</v>
      </c>
      <c r="AY131" s="218" t="s">
        <v>130</v>
      </c>
    </row>
    <row r="132" spans="2:65" s="11" customFormat="1" ht="10.75">
      <c r="B132" s="207"/>
      <c r="C132" s="208"/>
      <c r="D132" s="209" t="s">
        <v>145</v>
      </c>
      <c r="E132" s="210" t="s">
        <v>21</v>
      </c>
      <c r="F132" s="211" t="s">
        <v>234</v>
      </c>
      <c r="G132" s="208"/>
      <c r="H132" s="212">
        <v>38.5</v>
      </c>
      <c r="I132" s="213"/>
      <c r="J132" s="208"/>
      <c r="K132" s="208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145</v>
      </c>
      <c r="AU132" s="218" t="s">
        <v>135</v>
      </c>
      <c r="AV132" s="11" t="s">
        <v>135</v>
      </c>
      <c r="AW132" s="11" t="s">
        <v>37</v>
      </c>
      <c r="AX132" s="11" t="s">
        <v>73</v>
      </c>
      <c r="AY132" s="218" t="s">
        <v>130</v>
      </c>
    </row>
    <row r="133" spans="2:65" s="11" customFormat="1" ht="10.75">
      <c r="B133" s="207"/>
      <c r="C133" s="208"/>
      <c r="D133" s="209" t="s">
        <v>145</v>
      </c>
      <c r="E133" s="210" t="s">
        <v>21</v>
      </c>
      <c r="F133" s="211" t="s">
        <v>235</v>
      </c>
      <c r="G133" s="208"/>
      <c r="H133" s="212">
        <v>12.87</v>
      </c>
      <c r="I133" s="213"/>
      <c r="J133" s="208"/>
      <c r="K133" s="208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145</v>
      </c>
      <c r="AU133" s="218" t="s">
        <v>135</v>
      </c>
      <c r="AV133" s="11" t="s">
        <v>135</v>
      </c>
      <c r="AW133" s="11" t="s">
        <v>37</v>
      </c>
      <c r="AX133" s="11" t="s">
        <v>73</v>
      </c>
      <c r="AY133" s="218" t="s">
        <v>130</v>
      </c>
    </row>
    <row r="134" spans="2:65" s="12" customFormat="1" ht="10.75">
      <c r="B134" s="219"/>
      <c r="C134" s="220"/>
      <c r="D134" s="221" t="s">
        <v>145</v>
      </c>
      <c r="E134" s="222" t="s">
        <v>21</v>
      </c>
      <c r="F134" s="223" t="s">
        <v>147</v>
      </c>
      <c r="G134" s="220"/>
      <c r="H134" s="224">
        <v>101.97</v>
      </c>
      <c r="I134" s="225"/>
      <c r="J134" s="220"/>
      <c r="K134" s="220"/>
      <c r="L134" s="226"/>
      <c r="M134" s="227"/>
      <c r="N134" s="228"/>
      <c r="O134" s="228"/>
      <c r="P134" s="228"/>
      <c r="Q134" s="228"/>
      <c r="R134" s="228"/>
      <c r="S134" s="228"/>
      <c r="T134" s="229"/>
      <c r="AT134" s="230" t="s">
        <v>145</v>
      </c>
      <c r="AU134" s="230" t="s">
        <v>135</v>
      </c>
      <c r="AV134" s="12" t="s">
        <v>148</v>
      </c>
      <c r="AW134" s="12" t="s">
        <v>37</v>
      </c>
      <c r="AX134" s="12" t="s">
        <v>81</v>
      </c>
      <c r="AY134" s="230" t="s">
        <v>130</v>
      </c>
    </row>
    <row r="135" spans="2:65" s="1" customFormat="1" ht="22.5" customHeight="1">
      <c r="B135" s="41"/>
      <c r="C135" s="195" t="s">
        <v>236</v>
      </c>
      <c r="D135" s="195" t="s">
        <v>137</v>
      </c>
      <c r="E135" s="196" t="s">
        <v>237</v>
      </c>
      <c r="F135" s="197" t="s">
        <v>238</v>
      </c>
      <c r="G135" s="198" t="s">
        <v>140</v>
      </c>
      <c r="H135" s="199">
        <v>289.11700000000002</v>
      </c>
      <c r="I135" s="200"/>
      <c r="J135" s="201">
        <f>ROUND(I135*H135,2)</f>
        <v>0</v>
      </c>
      <c r="K135" s="197" t="s">
        <v>21</v>
      </c>
      <c r="L135" s="61"/>
      <c r="M135" s="202" t="s">
        <v>21</v>
      </c>
      <c r="N135" s="203" t="s">
        <v>45</v>
      </c>
      <c r="O135" s="42"/>
      <c r="P135" s="204">
        <f>O135*H135</f>
        <v>0</v>
      </c>
      <c r="Q135" s="204">
        <v>0</v>
      </c>
      <c r="R135" s="204">
        <f>Q135*H135</f>
        <v>0</v>
      </c>
      <c r="S135" s="204">
        <v>0</v>
      </c>
      <c r="T135" s="205">
        <f>S135*H135</f>
        <v>0</v>
      </c>
      <c r="AR135" s="24" t="s">
        <v>142</v>
      </c>
      <c r="AT135" s="24" t="s">
        <v>137</v>
      </c>
      <c r="AU135" s="24" t="s">
        <v>135</v>
      </c>
      <c r="AY135" s="24" t="s">
        <v>130</v>
      </c>
      <c r="BE135" s="206">
        <f>IF(N135="základní",J135,0)</f>
        <v>0</v>
      </c>
      <c r="BF135" s="206">
        <f>IF(N135="snížená",J135,0)</f>
        <v>0</v>
      </c>
      <c r="BG135" s="206">
        <f>IF(N135="zákl. přenesená",J135,0)</f>
        <v>0</v>
      </c>
      <c r="BH135" s="206">
        <f>IF(N135="sníž. přenesená",J135,0)</f>
        <v>0</v>
      </c>
      <c r="BI135" s="206">
        <f>IF(N135="nulová",J135,0)</f>
        <v>0</v>
      </c>
      <c r="BJ135" s="24" t="s">
        <v>135</v>
      </c>
      <c r="BK135" s="206">
        <f>ROUND(I135*H135,2)</f>
        <v>0</v>
      </c>
      <c r="BL135" s="24" t="s">
        <v>142</v>
      </c>
      <c r="BM135" s="24" t="s">
        <v>239</v>
      </c>
    </row>
    <row r="136" spans="2:65" s="14" customFormat="1" ht="10.75">
      <c r="B136" s="244"/>
      <c r="C136" s="245"/>
      <c r="D136" s="209" t="s">
        <v>145</v>
      </c>
      <c r="E136" s="246" t="s">
        <v>21</v>
      </c>
      <c r="F136" s="247" t="s">
        <v>240</v>
      </c>
      <c r="G136" s="245"/>
      <c r="H136" s="248" t="s">
        <v>21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AT136" s="254" t="s">
        <v>145</v>
      </c>
      <c r="AU136" s="254" t="s">
        <v>135</v>
      </c>
      <c r="AV136" s="14" t="s">
        <v>81</v>
      </c>
      <c r="AW136" s="14" t="s">
        <v>37</v>
      </c>
      <c r="AX136" s="14" t="s">
        <v>73</v>
      </c>
      <c r="AY136" s="254" t="s">
        <v>130</v>
      </c>
    </row>
    <row r="137" spans="2:65" s="11" customFormat="1" ht="10.75">
      <c r="B137" s="207"/>
      <c r="C137" s="208"/>
      <c r="D137" s="209" t="s">
        <v>145</v>
      </c>
      <c r="E137" s="210" t="s">
        <v>21</v>
      </c>
      <c r="F137" s="211" t="s">
        <v>241</v>
      </c>
      <c r="G137" s="208"/>
      <c r="H137" s="212">
        <v>134.68</v>
      </c>
      <c r="I137" s="213"/>
      <c r="J137" s="208"/>
      <c r="K137" s="208"/>
      <c r="L137" s="214"/>
      <c r="M137" s="215"/>
      <c r="N137" s="216"/>
      <c r="O137" s="216"/>
      <c r="P137" s="216"/>
      <c r="Q137" s="216"/>
      <c r="R137" s="216"/>
      <c r="S137" s="216"/>
      <c r="T137" s="217"/>
      <c r="AT137" s="218" t="s">
        <v>145</v>
      </c>
      <c r="AU137" s="218" t="s">
        <v>135</v>
      </c>
      <c r="AV137" s="11" t="s">
        <v>135</v>
      </c>
      <c r="AW137" s="11" t="s">
        <v>37</v>
      </c>
      <c r="AX137" s="11" t="s">
        <v>73</v>
      </c>
      <c r="AY137" s="218" t="s">
        <v>130</v>
      </c>
    </row>
    <row r="138" spans="2:65" s="11" customFormat="1" ht="10.75">
      <c r="B138" s="207"/>
      <c r="C138" s="208"/>
      <c r="D138" s="209" t="s">
        <v>145</v>
      </c>
      <c r="E138" s="210" t="s">
        <v>21</v>
      </c>
      <c r="F138" s="211" t="s">
        <v>242</v>
      </c>
      <c r="G138" s="208"/>
      <c r="H138" s="212">
        <v>90.09</v>
      </c>
      <c r="I138" s="213"/>
      <c r="J138" s="208"/>
      <c r="K138" s="208"/>
      <c r="L138" s="214"/>
      <c r="M138" s="215"/>
      <c r="N138" s="216"/>
      <c r="O138" s="216"/>
      <c r="P138" s="216"/>
      <c r="Q138" s="216"/>
      <c r="R138" s="216"/>
      <c r="S138" s="216"/>
      <c r="T138" s="217"/>
      <c r="AT138" s="218" t="s">
        <v>145</v>
      </c>
      <c r="AU138" s="218" t="s">
        <v>135</v>
      </c>
      <c r="AV138" s="11" t="s">
        <v>135</v>
      </c>
      <c r="AW138" s="11" t="s">
        <v>37</v>
      </c>
      <c r="AX138" s="11" t="s">
        <v>73</v>
      </c>
      <c r="AY138" s="218" t="s">
        <v>130</v>
      </c>
    </row>
    <row r="139" spans="2:65" s="11" customFormat="1" ht="10.75">
      <c r="B139" s="207"/>
      <c r="C139" s="208"/>
      <c r="D139" s="209" t="s">
        <v>145</v>
      </c>
      <c r="E139" s="210" t="s">
        <v>21</v>
      </c>
      <c r="F139" s="211" t="s">
        <v>243</v>
      </c>
      <c r="G139" s="208"/>
      <c r="H139" s="212">
        <v>39.049999999999997</v>
      </c>
      <c r="I139" s="213"/>
      <c r="J139" s="208"/>
      <c r="K139" s="208"/>
      <c r="L139" s="214"/>
      <c r="M139" s="215"/>
      <c r="N139" s="216"/>
      <c r="O139" s="216"/>
      <c r="P139" s="216"/>
      <c r="Q139" s="216"/>
      <c r="R139" s="216"/>
      <c r="S139" s="216"/>
      <c r="T139" s="217"/>
      <c r="AT139" s="218" t="s">
        <v>145</v>
      </c>
      <c r="AU139" s="218" t="s">
        <v>135</v>
      </c>
      <c r="AV139" s="11" t="s">
        <v>135</v>
      </c>
      <c r="AW139" s="11" t="s">
        <v>37</v>
      </c>
      <c r="AX139" s="11" t="s">
        <v>73</v>
      </c>
      <c r="AY139" s="218" t="s">
        <v>130</v>
      </c>
    </row>
    <row r="140" spans="2:65" s="14" customFormat="1" ht="10.75">
      <c r="B140" s="244"/>
      <c r="C140" s="245"/>
      <c r="D140" s="209" t="s">
        <v>145</v>
      </c>
      <c r="E140" s="246" t="s">
        <v>21</v>
      </c>
      <c r="F140" s="247" t="s">
        <v>244</v>
      </c>
      <c r="G140" s="245"/>
      <c r="H140" s="248" t="s">
        <v>21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AT140" s="254" t="s">
        <v>145</v>
      </c>
      <c r="AU140" s="254" t="s">
        <v>135</v>
      </c>
      <c r="AV140" s="14" t="s">
        <v>81</v>
      </c>
      <c r="AW140" s="14" t="s">
        <v>37</v>
      </c>
      <c r="AX140" s="14" t="s">
        <v>73</v>
      </c>
      <c r="AY140" s="254" t="s">
        <v>130</v>
      </c>
    </row>
    <row r="141" spans="2:65" s="11" customFormat="1" ht="10.75">
      <c r="B141" s="207"/>
      <c r="C141" s="208"/>
      <c r="D141" s="209" t="s">
        <v>145</v>
      </c>
      <c r="E141" s="210" t="s">
        <v>21</v>
      </c>
      <c r="F141" s="211" t="s">
        <v>245</v>
      </c>
      <c r="G141" s="208"/>
      <c r="H141" s="212">
        <v>43.4</v>
      </c>
      <c r="I141" s="213"/>
      <c r="J141" s="208"/>
      <c r="K141" s="208"/>
      <c r="L141" s="214"/>
      <c r="M141" s="215"/>
      <c r="N141" s="216"/>
      <c r="O141" s="216"/>
      <c r="P141" s="216"/>
      <c r="Q141" s="216"/>
      <c r="R141" s="216"/>
      <c r="S141" s="216"/>
      <c r="T141" s="217"/>
      <c r="AT141" s="218" t="s">
        <v>145</v>
      </c>
      <c r="AU141" s="218" t="s">
        <v>135</v>
      </c>
      <c r="AV141" s="11" t="s">
        <v>135</v>
      </c>
      <c r="AW141" s="11" t="s">
        <v>37</v>
      </c>
      <c r="AX141" s="11" t="s">
        <v>73</v>
      </c>
      <c r="AY141" s="218" t="s">
        <v>130</v>
      </c>
    </row>
    <row r="142" spans="2:65" s="11" customFormat="1" ht="10.75">
      <c r="B142" s="207"/>
      <c r="C142" s="208"/>
      <c r="D142" s="209" t="s">
        <v>145</v>
      </c>
      <c r="E142" s="210" t="s">
        <v>21</v>
      </c>
      <c r="F142" s="211" t="s">
        <v>246</v>
      </c>
      <c r="G142" s="208"/>
      <c r="H142" s="212">
        <v>17.420000000000002</v>
      </c>
      <c r="I142" s="213"/>
      <c r="J142" s="208"/>
      <c r="K142" s="208"/>
      <c r="L142" s="214"/>
      <c r="M142" s="215"/>
      <c r="N142" s="216"/>
      <c r="O142" s="216"/>
      <c r="P142" s="216"/>
      <c r="Q142" s="216"/>
      <c r="R142" s="216"/>
      <c r="S142" s="216"/>
      <c r="T142" s="217"/>
      <c r="AT142" s="218" t="s">
        <v>145</v>
      </c>
      <c r="AU142" s="218" t="s">
        <v>135</v>
      </c>
      <c r="AV142" s="11" t="s">
        <v>135</v>
      </c>
      <c r="AW142" s="11" t="s">
        <v>37</v>
      </c>
      <c r="AX142" s="11" t="s">
        <v>73</v>
      </c>
      <c r="AY142" s="218" t="s">
        <v>130</v>
      </c>
    </row>
    <row r="143" spans="2:65" s="14" customFormat="1" ht="10.75">
      <c r="B143" s="244"/>
      <c r="C143" s="245"/>
      <c r="D143" s="209" t="s">
        <v>145</v>
      </c>
      <c r="E143" s="246" t="s">
        <v>21</v>
      </c>
      <c r="F143" s="247" t="s">
        <v>247</v>
      </c>
      <c r="G143" s="245"/>
      <c r="H143" s="248" t="s">
        <v>21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AT143" s="254" t="s">
        <v>145</v>
      </c>
      <c r="AU143" s="254" t="s">
        <v>135</v>
      </c>
      <c r="AV143" s="14" t="s">
        <v>81</v>
      </c>
      <c r="AW143" s="14" t="s">
        <v>37</v>
      </c>
      <c r="AX143" s="14" t="s">
        <v>73</v>
      </c>
      <c r="AY143" s="254" t="s">
        <v>130</v>
      </c>
    </row>
    <row r="144" spans="2:65" s="11" customFormat="1" ht="10.75">
      <c r="B144" s="207"/>
      <c r="C144" s="208"/>
      <c r="D144" s="209" t="s">
        <v>145</v>
      </c>
      <c r="E144" s="210" t="s">
        <v>21</v>
      </c>
      <c r="F144" s="211" t="s">
        <v>248</v>
      </c>
      <c r="G144" s="208"/>
      <c r="H144" s="212">
        <v>2.31</v>
      </c>
      <c r="I144" s="213"/>
      <c r="J144" s="208"/>
      <c r="K144" s="208"/>
      <c r="L144" s="214"/>
      <c r="M144" s="215"/>
      <c r="N144" s="216"/>
      <c r="O144" s="216"/>
      <c r="P144" s="216"/>
      <c r="Q144" s="216"/>
      <c r="R144" s="216"/>
      <c r="S144" s="216"/>
      <c r="T144" s="217"/>
      <c r="AT144" s="218" t="s">
        <v>145</v>
      </c>
      <c r="AU144" s="218" t="s">
        <v>135</v>
      </c>
      <c r="AV144" s="11" t="s">
        <v>135</v>
      </c>
      <c r="AW144" s="11" t="s">
        <v>37</v>
      </c>
      <c r="AX144" s="11" t="s">
        <v>73</v>
      </c>
      <c r="AY144" s="218" t="s">
        <v>130</v>
      </c>
    </row>
    <row r="145" spans="2:51" s="14" customFormat="1" ht="10.75">
      <c r="B145" s="244"/>
      <c r="C145" s="245"/>
      <c r="D145" s="209" t="s">
        <v>145</v>
      </c>
      <c r="E145" s="246" t="s">
        <v>21</v>
      </c>
      <c r="F145" s="247" t="s">
        <v>249</v>
      </c>
      <c r="G145" s="245"/>
      <c r="H145" s="248" t="s">
        <v>21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AT145" s="254" t="s">
        <v>145</v>
      </c>
      <c r="AU145" s="254" t="s">
        <v>135</v>
      </c>
      <c r="AV145" s="14" t="s">
        <v>81</v>
      </c>
      <c r="AW145" s="14" t="s">
        <v>37</v>
      </c>
      <c r="AX145" s="14" t="s">
        <v>73</v>
      </c>
      <c r="AY145" s="254" t="s">
        <v>130</v>
      </c>
    </row>
    <row r="146" spans="2:51" s="11" customFormat="1" ht="10.75">
      <c r="B146" s="207"/>
      <c r="C146" s="208"/>
      <c r="D146" s="209" t="s">
        <v>145</v>
      </c>
      <c r="E146" s="210" t="s">
        <v>21</v>
      </c>
      <c r="F146" s="211" t="s">
        <v>250</v>
      </c>
      <c r="G146" s="208"/>
      <c r="H146" s="212">
        <v>-32.56</v>
      </c>
      <c r="I146" s="213"/>
      <c r="J146" s="208"/>
      <c r="K146" s="208"/>
      <c r="L146" s="214"/>
      <c r="M146" s="215"/>
      <c r="N146" s="216"/>
      <c r="O146" s="216"/>
      <c r="P146" s="216"/>
      <c r="Q146" s="216"/>
      <c r="R146" s="216"/>
      <c r="S146" s="216"/>
      <c r="T146" s="217"/>
      <c r="AT146" s="218" t="s">
        <v>145</v>
      </c>
      <c r="AU146" s="218" t="s">
        <v>135</v>
      </c>
      <c r="AV146" s="11" t="s">
        <v>135</v>
      </c>
      <c r="AW146" s="11" t="s">
        <v>37</v>
      </c>
      <c r="AX146" s="11" t="s">
        <v>73</v>
      </c>
      <c r="AY146" s="218" t="s">
        <v>130</v>
      </c>
    </row>
    <row r="147" spans="2:51" s="14" customFormat="1" ht="10.75">
      <c r="B147" s="244"/>
      <c r="C147" s="245"/>
      <c r="D147" s="209" t="s">
        <v>145</v>
      </c>
      <c r="E147" s="246" t="s">
        <v>21</v>
      </c>
      <c r="F147" s="247" t="s">
        <v>251</v>
      </c>
      <c r="G147" s="245"/>
      <c r="H147" s="248" t="s">
        <v>21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AT147" s="254" t="s">
        <v>145</v>
      </c>
      <c r="AU147" s="254" t="s">
        <v>135</v>
      </c>
      <c r="AV147" s="14" t="s">
        <v>81</v>
      </c>
      <c r="AW147" s="14" t="s">
        <v>37</v>
      </c>
      <c r="AX147" s="14" t="s">
        <v>73</v>
      </c>
      <c r="AY147" s="254" t="s">
        <v>130</v>
      </c>
    </row>
    <row r="148" spans="2:51" s="11" customFormat="1" ht="10.75">
      <c r="B148" s="207"/>
      <c r="C148" s="208"/>
      <c r="D148" s="209" t="s">
        <v>145</v>
      </c>
      <c r="E148" s="210" t="s">
        <v>21</v>
      </c>
      <c r="F148" s="211" t="s">
        <v>252</v>
      </c>
      <c r="G148" s="208"/>
      <c r="H148" s="212">
        <v>-9.31</v>
      </c>
      <c r="I148" s="213"/>
      <c r="J148" s="208"/>
      <c r="K148" s="208"/>
      <c r="L148" s="214"/>
      <c r="M148" s="215"/>
      <c r="N148" s="216"/>
      <c r="O148" s="216"/>
      <c r="P148" s="216"/>
      <c r="Q148" s="216"/>
      <c r="R148" s="216"/>
      <c r="S148" s="216"/>
      <c r="T148" s="217"/>
      <c r="AT148" s="218" t="s">
        <v>145</v>
      </c>
      <c r="AU148" s="218" t="s">
        <v>135</v>
      </c>
      <c r="AV148" s="11" t="s">
        <v>135</v>
      </c>
      <c r="AW148" s="11" t="s">
        <v>37</v>
      </c>
      <c r="AX148" s="11" t="s">
        <v>73</v>
      </c>
      <c r="AY148" s="218" t="s">
        <v>130</v>
      </c>
    </row>
    <row r="149" spans="2:51" s="14" customFormat="1" ht="10.75">
      <c r="B149" s="244"/>
      <c r="C149" s="245"/>
      <c r="D149" s="209" t="s">
        <v>145</v>
      </c>
      <c r="E149" s="246" t="s">
        <v>21</v>
      </c>
      <c r="F149" s="247" t="s">
        <v>253</v>
      </c>
      <c r="G149" s="245"/>
      <c r="H149" s="248" t="s">
        <v>21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AT149" s="254" t="s">
        <v>145</v>
      </c>
      <c r="AU149" s="254" t="s">
        <v>135</v>
      </c>
      <c r="AV149" s="14" t="s">
        <v>81</v>
      </c>
      <c r="AW149" s="14" t="s">
        <v>37</v>
      </c>
      <c r="AX149" s="14" t="s">
        <v>73</v>
      </c>
      <c r="AY149" s="254" t="s">
        <v>130</v>
      </c>
    </row>
    <row r="150" spans="2:51" s="11" customFormat="1" ht="10.75">
      <c r="B150" s="207"/>
      <c r="C150" s="208"/>
      <c r="D150" s="209" t="s">
        <v>145</v>
      </c>
      <c r="E150" s="210" t="s">
        <v>21</v>
      </c>
      <c r="F150" s="211" t="s">
        <v>254</v>
      </c>
      <c r="G150" s="208"/>
      <c r="H150" s="212">
        <v>-0.97</v>
      </c>
      <c r="I150" s="213"/>
      <c r="J150" s="208"/>
      <c r="K150" s="208"/>
      <c r="L150" s="214"/>
      <c r="M150" s="215"/>
      <c r="N150" s="216"/>
      <c r="O150" s="216"/>
      <c r="P150" s="216"/>
      <c r="Q150" s="216"/>
      <c r="R150" s="216"/>
      <c r="S150" s="216"/>
      <c r="T150" s="217"/>
      <c r="AT150" s="218" t="s">
        <v>145</v>
      </c>
      <c r="AU150" s="218" t="s">
        <v>135</v>
      </c>
      <c r="AV150" s="11" t="s">
        <v>135</v>
      </c>
      <c r="AW150" s="11" t="s">
        <v>37</v>
      </c>
      <c r="AX150" s="11" t="s">
        <v>73</v>
      </c>
      <c r="AY150" s="218" t="s">
        <v>130</v>
      </c>
    </row>
    <row r="151" spans="2:51" s="11" customFormat="1" ht="10.75">
      <c r="B151" s="207"/>
      <c r="C151" s="208"/>
      <c r="D151" s="209" t="s">
        <v>145</v>
      </c>
      <c r="E151" s="210" t="s">
        <v>21</v>
      </c>
      <c r="F151" s="211" t="s">
        <v>255</v>
      </c>
      <c r="G151" s="208"/>
      <c r="H151" s="212">
        <v>-1.2150000000000001</v>
      </c>
      <c r="I151" s="213"/>
      <c r="J151" s="208"/>
      <c r="K151" s="208"/>
      <c r="L151" s="214"/>
      <c r="M151" s="215"/>
      <c r="N151" s="216"/>
      <c r="O151" s="216"/>
      <c r="P151" s="216"/>
      <c r="Q151" s="216"/>
      <c r="R151" s="216"/>
      <c r="S151" s="216"/>
      <c r="T151" s="217"/>
      <c r="AT151" s="218" t="s">
        <v>145</v>
      </c>
      <c r="AU151" s="218" t="s">
        <v>135</v>
      </c>
      <c r="AV151" s="11" t="s">
        <v>135</v>
      </c>
      <c r="AW151" s="11" t="s">
        <v>37</v>
      </c>
      <c r="AX151" s="11" t="s">
        <v>73</v>
      </c>
      <c r="AY151" s="218" t="s">
        <v>130</v>
      </c>
    </row>
    <row r="152" spans="2:51" s="14" customFormat="1" ht="10.75">
      <c r="B152" s="244"/>
      <c r="C152" s="245"/>
      <c r="D152" s="209" t="s">
        <v>145</v>
      </c>
      <c r="E152" s="246" t="s">
        <v>21</v>
      </c>
      <c r="F152" s="247" t="s">
        <v>256</v>
      </c>
      <c r="G152" s="245"/>
      <c r="H152" s="248" t="s">
        <v>21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AT152" s="254" t="s">
        <v>145</v>
      </c>
      <c r="AU152" s="254" t="s">
        <v>135</v>
      </c>
      <c r="AV152" s="14" t="s">
        <v>81</v>
      </c>
      <c r="AW152" s="14" t="s">
        <v>37</v>
      </c>
      <c r="AX152" s="14" t="s">
        <v>73</v>
      </c>
      <c r="AY152" s="254" t="s">
        <v>130</v>
      </c>
    </row>
    <row r="153" spans="2:51" s="11" customFormat="1" ht="10.75">
      <c r="B153" s="207"/>
      <c r="C153" s="208"/>
      <c r="D153" s="209" t="s">
        <v>145</v>
      </c>
      <c r="E153" s="210" t="s">
        <v>21</v>
      </c>
      <c r="F153" s="211" t="s">
        <v>257</v>
      </c>
      <c r="G153" s="208"/>
      <c r="H153" s="212">
        <v>-10.92</v>
      </c>
      <c r="I153" s="213"/>
      <c r="J153" s="208"/>
      <c r="K153" s="208"/>
      <c r="L153" s="214"/>
      <c r="M153" s="215"/>
      <c r="N153" s="216"/>
      <c r="O153" s="216"/>
      <c r="P153" s="216"/>
      <c r="Q153" s="216"/>
      <c r="R153" s="216"/>
      <c r="S153" s="216"/>
      <c r="T153" s="217"/>
      <c r="AT153" s="218" t="s">
        <v>145</v>
      </c>
      <c r="AU153" s="218" t="s">
        <v>135</v>
      </c>
      <c r="AV153" s="11" t="s">
        <v>135</v>
      </c>
      <c r="AW153" s="11" t="s">
        <v>37</v>
      </c>
      <c r="AX153" s="11" t="s">
        <v>73</v>
      </c>
      <c r="AY153" s="218" t="s">
        <v>130</v>
      </c>
    </row>
    <row r="154" spans="2:51" s="14" customFormat="1" ht="10.75">
      <c r="B154" s="244"/>
      <c r="C154" s="245"/>
      <c r="D154" s="209" t="s">
        <v>145</v>
      </c>
      <c r="E154" s="246" t="s">
        <v>21</v>
      </c>
      <c r="F154" s="247" t="s">
        <v>258</v>
      </c>
      <c r="G154" s="245"/>
      <c r="H154" s="248" t="s">
        <v>21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AT154" s="254" t="s">
        <v>145</v>
      </c>
      <c r="AU154" s="254" t="s">
        <v>135</v>
      </c>
      <c r="AV154" s="14" t="s">
        <v>81</v>
      </c>
      <c r="AW154" s="14" t="s">
        <v>37</v>
      </c>
      <c r="AX154" s="14" t="s">
        <v>73</v>
      </c>
      <c r="AY154" s="254" t="s">
        <v>130</v>
      </c>
    </row>
    <row r="155" spans="2:51" s="11" customFormat="1" ht="10.75">
      <c r="B155" s="207"/>
      <c r="C155" s="208"/>
      <c r="D155" s="209" t="s">
        <v>145</v>
      </c>
      <c r="E155" s="210" t="s">
        <v>21</v>
      </c>
      <c r="F155" s="211" t="s">
        <v>259</v>
      </c>
      <c r="G155" s="208"/>
      <c r="H155" s="212">
        <v>-0.57799999999999996</v>
      </c>
      <c r="I155" s="213"/>
      <c r="J155" s="208"/>
      <c r="K155" s="208"/>
      <c r="L155" s="214"/>
      <c r="M155" s="215"/>
      <c r="N155" s="216"/>
      <c r="O155" s="216"/>
      <c r="P155" s="216"/>
      <c r="Q155" s="216"/>
      <c r="R155" s="216"/>
      <c r="S155" s="216"/>
      <c r="T155" s="217"/>
      <c r="AT155" s="218" t="s">
        <v>145</v>
      </c>
      <c r="AU155" s="218" t="s">
        <v>135</v>
      </c>
      <c r="AV155" s="11" t="s">
        <v>135</v>
      </c>
      <c r="AW155" s="11" t="s">
        <v>37</v>
      </c>
      <c r="AX155" s="11" t="s">
        <v>73</v>
      </c>
      <c r="AY155" s="218" t="s">
        <v>130</v>
      </c>
    </row>
    <row r="156" spans="2:51" s="14" customFormat="1" ht="10.75">
      <c r="B156" s="244"/>
      <c r="C156" s="245"/>
      <c r="D156" s="209" t="s">
        <v>145</v>
      </c>
      <c r="E156" s="246" t="s">
        <v>21</v>
      </c>
      <c r="F156" s="247" t="s">
        <v>260</v>
      </c>
      <c r="G156" s="245"/>
      <c r="H156" s="248" t="s">
        <v>21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AT156" s="254" t="s">
        <v>145</v>
      </c>
      <c r="AU156" s="254" t="s">
        <v>135</v>
      </c>
      <c r="AV156" s="14" t="s">
        <v>81</v>
      </c>
      <c r="AW156" s="14" t="s">
        <v>37</v>
      </c>
      <c r="AX156" s="14" t="s">
        <v>73</v>
      </c>
      <c r="AY156" s="254" t="s">
        <v>130</v>
      </c>
    </row>
    <row r="157" spans="2:51" s="11" customFormat="1" ht="10.75">
      <c r="B157" s="207"/>
      <c r="C157" s="208"/>
      <c r="D157" s="209" t="s">
        <v>145</v>
      </c>
      <c r="E157" s="210" t="s">
        <v>21</v>
      </c>
      <c r="F157" s="211" t="s">
        <v>261</v>
      </c>
      <c r="G157" s="208"/>
      <c r="H157" s="212">
        <v>0.98</v>
      </c>
      <c r="I157" s="213"/>
      <c r="J157" s="208"/>
      <c r="K157" s="208"/>
      <c r="L157" s="214"/>
      <c r="M157" s="215"/>
      <c r="N157" s="216"/>
      <c r="O157" s="216"/>
      <c r="P157" s="216"/>
      <c r="Q157" s="216"/>
      <c r="R157" s="216"/>
      <c r="S157" s="216"/>
      <c r="T157" s="217"/>
      <c r="AT157" s="218" t="s">
        <v>145</v>
      </c>
      <c r="AU157" s="218" t="s">
        <v>135</v>
      </c>
      <c r="AV157" s="11" t="s">
        <v>135</v>
      </c>
      <c r="AW157" s="11" t="s">
        <v>37</v>
      </c>
      <c r="AX157" s="11" t="s">
        <v>73</v>
      </c>
      <c r="AY157" s="218" t="s">
        <v>130</v>
      </c>
    </row>
    <row r="158" spans="2:51" s="14" customFormat="1" ht="10.75">
      <c r="B158" s="244"/>
      <c r="C158" s="245"/>
      <c r="D158" s="209" t="s">
        <v>145</v>
      </c>
      <c r="E158" s="246" t="s">
        <v>21</v>
      </c>
      <c r="F158" s="247" t="s">
        <v>262</v>
      </c>
      <c r="G158" s="245"/>
      <c r="H158" s="248" t="s">
        <v>21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AT158" s="254" t="s">
        <v>145</v>
      </c>
      <c r="AU158" s="254" t="s">
        <v>135</v>
      </c>
      <c r="AV158" s="14" t="s">
        <v>81</v>
      </c>
      <c r="AW158" s="14" t="s">
        <v>37</v>
      </c>
      <c r="AX158" s="14" t="s">
        <v>73</v>
      </c>
      <c r="AY158" s="254" t="s">
        <v>130</v>
      </c>
    </row>
    <row r="159" spans="2:51" s="11" customFormat="1" ht="10.75">
      <c r="B159" s="207"/>
      <c r="C159" s="208"/>
      <c r="D159" s="209" t="s">
        <v>145</v>
      </c>
      <c r="E159" s="210" t="s">
        <v>21</v>
      </c>
      <c r="F159" s="211" t="s">
        <v>263</v>
      </c>
      <c r="G159" s="208"/>
      <c r="H159" s="212">
        <v>16.739999999999998</v>
      </c>
      <c r="I159" s="213"/>
      <c r="J159" s="208"/>
      <c r="K159" s="208"/>
      <c r="L159" s="214"/>
      <c r="M159" s="215"/>
      <c r="N159" s="216"/>
      <c r="O159" s="216"/>
      <c r="P159" s="216"/>
      <c r="Q159" s="216"/>
      <c r="R159" s="216"/>
      <c r="S159" s="216"/>
      <c r="T159" s="217"/>
      <c r="AT159" s="218" t="s">
        <v>145</v>
      </c>
      <c r="AU159" s="218" t="s">
        <v>135</v>
      </c>
      <c r="AV159" s="11" t="s">
        <v>135</v>
      </c>
      <c r="AW159" s="11" t="s">
        <v>37</v>
      </c>
      <c r="AX159" s="11" t="s">
        <v>73</v>
      </c>
      <c r="AY159" s="218" t="s">
        <v>130</v>
      </c>
    </row>
    <row r="160" spans="2:51" s="12" customFormat="1" ht="10.75">
      <c r="B160" s="219"/>
      <c r="C160" s="220"/>
      <c r="D160" s="209" t="s">
        <v>145</v>
      </c>
      <c r="E160" s="255" t="s">
        <v>21</v>
      </c>
      <c r="F160" s="256" t="s">
        <v>147</v>
      </c>
      <c r="G160" s="220"/>
      <c r="H160" s="257">
        <v>289.11700000000002</v>
      </c>
      <c r="I160" s="225"/>
      <c r="J160" s="220"/>
      <c r="K160" s="220"/>
      <c r="L160" s="226"/>
      <c r="M160" s="227"/>
      <c r="N160" s="228"/>
      <c r="O160" s="228"/>
      <c r="P160" s="228"/>
      <c r="Q160" s="228"/>
      <c r="R160" s="228"/>
      <c r="S160" s="228"/>
      <c r="T160" s="229"/>
      <c r="AT160" s="230" t="s">
        <v>145</v>
      </c>
      <c r="AU160" s="230" t="s">
        <v>135</v>
      </c>
      <c r="AV160" s="12" t="s">
        <v>148</v>
      </c>
      <c r="AW160" s="12" t="s">
        <v>37</v>
      </c>
      <c r="AX160" s="12" t="s">
        <v>81</v>
      </c>
      <c r="AY160" s="230" t="s">
        <v>130</v>
      </c>
    </row>
    <row r="161" spans="2:65" s="10" customFormat="1" ht="29.9" customHeight="1">
      <c r="B161" s="176"/>
      <c r="C161" s="177"/>
      <c r="D161" s="192" t="s">
        <v>72</v>
      </c>
      <c r="E161" s="193" t="s">
        <v>264</v>
      </c>
      <c r="F161" s="193" t="s">
        <v>265</v>
      </c>
      <c r="G161" s="177"/>
      <c r="H161" s="177"/>
      <c r="I161" s="180"/>
      <c r="J161" s="194">
        <f>BK161</f>
        <v>0</v>
      </c>
      <c r="K161" s="177"/>
      <c r="L161" s="182"/>
      <c r="M161" s="183"/>
      <c r="N161" s="184"/>
      <c r="O161" s="184"/>
      <c r="P161" s="185">
        <f>SUM(P162:P164)</f>
        <v>0</v>
      </c>
      <c r="Q161" s="184"/>
      <c r="R161" s="185">
        <f>SUM(R162:R164)</f>
        <v>0</v>
      </c>
      <c r="S161" s="184"/>
      <c r="T161" s="186">
        <f>SUM(T162:T164)</f>
        <v>0</v>
      </c>
      <c r="AR161" s="187" t="s">
        <v>135</v>
      </c>
      <c r="AT161" s="188" t="s">
        <v>72</v>
      </c>
      <c r="AU161" s="188" t="s">
        <v>81</v>
      </c>
      <c r="AY161" s="187" t="s">
        <v>130</v>
      </c>
      <c r="BK161" s="189">
        <f>SUM(BK162:BK164)</f>
        <v>0</v>
      </c>
    </row>
    <row r="162" spans="2:65" s="1" customFormat="1" ht="31.5" customHeight="1">
      <c r="B162" s="41"/>
      <c r="C162" s="195" t="s">
        <v>266</v>
      </c>
      <c r="D162" s="195" t="s">
        <v>137</v>
      </c>
      <c r="E162" s="196" t="s">
        <v>267</v>
      </c>
      <c r="F162" s="197" t="s">
        <v>268</v>
      </c>
      <c r="G162" s="198" t="s">
        <v>269</v>
      </c>
      <c r="H162" s="199">
        <v>1</v>
      </c>
      <c r="I162" s="200"/>
      <c r="J162" s="201">
        <f>ROUND(I162*H162,2)</f>
        <v>0</v>
      </c>
      <c r="K162" s="197" t="s">
        <v>21</v>
      </c>
      <c r="L162" s="61"/>
      <c r="M162" s="202" t="s">
        <v>21</v>
      </c>
      <c r="N162" s="203" t="s">
        <v>45</v>
      </c>
      <c r="O162" s="42"/>
      <c r="P162" s="204">
        <f>O162*H162</f>
        <v>0</v>
      </c>
      <c r="Q162" s="204">
        <v>0</v>
      </c>
      <c r="R162" s="204">
        <f>Q162*H162</f>
        <v>0</v>
      </c>
      <c r="S162" s="204">
        <v>0</v>
      </c>
      <c r="T162" s="205">
        <f>S162*H162</f>
        <v>0</v>
      </c>
      <c r="AR162" s="24" t="s">
        <v>142</v>
      </c>
      <c r="AT162" s="24" t="s">
        <v>137</v>
      </c>
      <c r="AU162" s="24" t="s">
        <v>135</v>
      </c>
      <c r="AY162" s="24" t="s">
        <v>130</v>
      </c>
      <c r="BE162" s="206">
        <f>IF(N162="základní",J162,0)</f>
        <v>0</v>
      </c>
      <c r="BF162" s="206">
        <f>IF(N162="snížená",J162,0)</f>
        <v>0</v>
      </c>
      <c r="BG162" s="206">
        <f>IF(N162="zákl. přenesená",J162,0)</f>
        <v>0</v>
      </c>
      <c r="BH162" s="206">
        <f>IF(N162="sníž. přenesená",J162,0)</f>
        <v>0</v>
      </c>
      <c r="BI162" s="206">
        <f>IF(N162="nulová",J162,0)</f>
        <v>0</v>
      </c>
      <c r="BJ162" s="24" t="s">
        <v>135</v>
      </c>
      <c r="BK162" s="206">
        <f>ROUND(I162*H162,2)</f>
        <v>0</v>
      </c>
      <c r="BL162" s="24" t="s">
        <v>142</v>
      </c>
      <c r="BM162" s="24" t="s">
        <v>270</v>
      </c>
    </row>
    <row r="163" spans="2:65" s="1" customFormat="1" ht="22.5" customHeight="1">
      <c r="B163" s="41"/>
      <c r="C163" s="195" t="s">
        <v>271</v>
      </c>
      <c r="D163" s="195" t="s">
        <v>137</v>
      </c>
      <c r="E163" s="196" t="s">
        <v>272</v>
      </c>
      <c r="F163" s="197" t="s">
        <v>273</v>
      </c>
      <c r="G163" s="198" t="s">
        <v>269</v>
      </c>
      <c r="H163" s="199">
        <v>1</v>
      </c>
      <c r="I163" s="200"/>
      <c r="J163" s="201">
        <f>ROUND(I163*H163,2)</f>
        <v>0</v>
      </c>
      <c r="K163" s="197" t="s">
        <v>21</v>
      </c>
      <c r="L163" s="61"/>
      <c r="M163" s="202" t="s">
        <v>21</v>
      </c>
      <c r="N163" s="203" t="s">
        <v>45</v>
      </c>
      <c r="O163" s="42"/>
      <c r="P163" s="204">
        <f>O163*H163</f>
        <v>0</v>
      </c>
      <c r="Q163" s="204">
        <v>0</v>
      </c>
      <c r="R163" s="204">
        <f>Q163*H163</f>
        <v>0</v>
      </c>
      <c r="S163" s="204">
        <v>0</v>
      </c>
      <c r="T163" s="205">
        <f>S163*H163</f>
        <v>0</v>
      </c>
      <c r="AR163" s="24" t="s">
        <v>142</v>
      </c>
      <c r="AT163" s="24" t="s">
        <v>137</v>
      </c>
      <c r="AU163" s="24" t="s">
        <v>135</v>
      </c>
      <c r="AY163" s="24" t="s">
        <v>130</v>
      </c>
      <c r="BE163" s="206">
        <f>IF(N163="základní",J163,0)</f>
        <v>0</v>
      </c>
      <c r="BF163" s="206">
        <f>IF(N163="snížená",J163,0)</f>
        <v>0</v>
      </c>
      <c r="BG163" s="206">
        <f>IF(N163="zákl. přenesená",J163,0)</f>
        <v>0</v>
      </c>
      <c r="BH163" s="206">
        <f>IF(N163="sníž. přenesená",J163,0)</f>
        <v>0</v>
      </c>
      <c r="BI163" s="206">
        <f>IF(N163="nulová",J163,0)</f>
        <v>0</v>
      </c>
      <c r="BJ163" s="24" t="s">
        <v>135</v>
      </c>
      <c r="BK163" s="206">
        <f>ROUND(I163*H163,2)</f>
        <v>0</v>
      </c>
      <c r="BL163" s="24" t="s">
        <v>142</v>
      </c>
      <c r="BM163" s="24" t="s">
        <v>274</v>
      </c>
    </row>
    <row r="164" spans="2:65" s="1" customFormat="1" ht="31.5" customHeight="1">
      <c r="B164" s="41"/>
      <c r="C164" s="195" t="s">
        <v>275</v>
      </c>
      <c r="D164" s="195" t="s">
        <v>137</v>
      </c>
      <c r="E164" s="196" t="s">
        <v>276</v>
      </c>
      <c r="F164" s="197" t="s">
        <v>277</v>
      </c>
      <c r="G164" s="198" t="s">
        <v>278</v>
      </c>
      <c r="H164" s="258"/>
      <c r="I164" s="200"/>
      <c r="J164" s="201">
        <f>ROUND(I164*H164,2)</f>
        <v>0</v>
      </c>
      <c r="K164" s="197" t="s">
        <v>141</v>
      </c>
      <c r="L164" s="61"/>
      <c r="M164" s="202" t="s">
        <v>21</v>
      </c>
      <c r="N164" s="203" t="s">
        <v>45</v>
      </c>
      <c r="O164" s="42"/>
      <c r="P164" s="204">
        <f>O164*H164</f>
        <v>0</v>
      </c>
      <c r="Q164" s="204">
        <v>0</v>
      </c>
      <c r="R164" s="204">
        <f>Q164*H164</f>
        <v>0</v>
      </c>
      <c r="S164" s="204">
        <v>0</v>
      </c>
      <c r="T164" s="205">
        <f>S164*H164</f>
        <v>0</v>
      </c>
      <c r="AR164" s="24" t="s">
        <v>142</v>
      </c>
      <c r="AT164" s="24" t="s">
        <v>137</v>
      </c>
      <c r="AU164" s="24" t="s">
        <v>135</v>
      </c>
      <c r="AY164" s="24" t="s">
        <v>130</v>
      </c>
      <c r="BE164" s="206">
        <f>IF(N164="základní",J164,0)</f>
        <v>0</v>
      </c>
      <c r="BF164" s="206">
        <f>IF(N164="snížená",J164,0)</f>
        <v>0</v>
      </c>
      <c r="BG164" s="206">
        <f>IF(N164="zákl. přenesená",J164,0)</f>
        <v>0</v>
      </c>
      <c r="BH164" s="206">
        <f>IF(N164="sníž. přenesená",J164,0)</f>
        <v>0</v>
      </c>
      <c r="BI164" s="206">
        <f>IF(N164="nulová",J164,0)</f>
        <v>0</v>
      </c>
      <c r="BJ164" s="24" t="s">
        <v>135</v>
      </c>
      <c r="BK164" s="206">
        <f>ROUND(I164*H164,2)</f>
        <v>0</v>
      </c>
      <c r="BL164" s="24" t="s">
        <v>142</v>
      </c>
      <c r="BM164" s="24" t="s">
        <v>279</v>
      </c>
    </row>
    <row r="165" spans="2:65" s="10" customFormat="1" ht="29.9" customHeight="1">
      <c r="B165" s="176"/>
      <c r="C165" s="177"/>
      <c r="D165" s="192" t="s">
        <v>72</v>
      </c>
      <c r="E165" s="193" t="s">
        <v>280</v>
      </c>
      <c r="F165" s="193" t="s">
        <v>281</v>
      </c>
      <c r="G165" s="177"/>
      <c r="H165" s="177"/>
      <c r="I165" s="180"/>
      <c r="J165" s="194">
        <f>BK165</f>
        <v>0</v>
      </c>
      <c r="K165" s="177"/>
      <c r="L165" s="182"/>
      <c r="M165" s="183"/>
      <c r="N165" s="184"/>
      <c r="O165" s="184"/>
      <c r="P165" s="185">
        <f>SUM(P166:P179)</f>
        <v>0</v>
      </c>
      <c r="Q165" s="184"/>
      <c r="R165" s="185">
        <f>SUM(R166:R179)</f>
        <v>0</v>
      </c>
      <c r="S165" s="184"/>
      <c r="T165" s="186">
        <f>SUM(T166:T179)</f>
        <v>5.8663049999999997</v>
      </c>
      <c r="AR165" s="187" t="s">
        <v>135</v>
      </c>
      <c r="AT165" s="188" t="s">
        <v>72</v>
      </c>
      <c r="AU165" s="188" t="s">
        <v>81</v>
      </c>
      <c r="AY165" s="187" t="s">
        <v>130</v>
      </c>
      <c r="BK165" s="189">
        <f>SUM(BK166:BK179)</f>
        <v>0</v>
      </c>
    </row>
    <row r="166" spans="2:65" s="1" customFormat="1" ht="31.5" customHeight="1">
      <c r="B166" s="41"/>
      <c r="C166" s="195" t="s">
        <v>282</v>
      </c>
      <c r="D166" s="195" t="s">
        <v>137</v>
      </c>
      <c r="E166" s="196" t="s">
        <v>283</v>
      </c>
      <c r="F166" s="197" t="s">
        <v>284</v>
      </c>
      <c r="G166" s="198" t="s">
        <v>140</v>
      </c>
      <c r="H166" s="199">
        <v>391.08699999999999</v>
      </c>
      <c r="I166" s="200"/>
      <c r="J166" s="201">
        <f>ROUND(I166*H166,2)</f>
        <v>0</v>
      </c>
      <c r="K166" s="197" t="s">
        <v>141</v>
      </c>
      <c r="L166" s="61"/>
      <c r="M166" s="202" t="s">
        <v>21</v>
      </c>
      <c r="N166" s="203" t="s">
        <v>45</v>
      </c>
      <c r="O166" s="42"/>
      <c r="P166" s="204">
        <f>O166*H166</f>
        <v>0</v>
      </c>
      <c r="Q166" s="204">
        <v>0</v>
      </c>
      <c r="R166" s="204">
        <f>Q166*H166</f>
        <v>0</v>
      </c>
      <c r="S166" s="204">
        <v>0</v>
      </c>
      <c r="T166" s="205">
        <f>S166*H166</f>
        <v>0</v>
      </c>
      <c r="AR166" s="24" t="s">
        <v>142</v>
      </c>
      <c r="AT166" s="24" t="s">
        <v>137</v>
      </c>
      <c r="AU166" s="24" t="s">
        <v>135</v>
      </c>
      <c r="AY166" s="24" t="s">
        <v>130</v>
      </c>
      <c r="BE166" s="206">
        <f>IF(N166="základní",J166,0)</f>
        <v>0</v>
      </c>
      <c r="BF166" s="206">
        <f>IF(N166="snížená",J166,0)</f>
        <v>0</v>
      </c>
      <c r="BG166" s="206">
        <f>IF(N166="zákl. přenesená",J166,0)</f>
        <v>0</v>
      </c>
      <c r="BH166" s="206">
        <f>IF(N166="sníž. přenesená",J166,0)</f>
        <v>0</v>
      </c>
      <c r="BI166" s="206">
        <f>IF(N166="nulová",J166,0)</f>
        <v>0</v>
      </c>
      <c r="BJ166" s="24" t="s">
        <v>135</v>
      </c>
      <c r="BK166" s="206">
        <f>ROUND(I166*H166,2)</f>
        <v>0</v>
      </c>
      <c r="BL166" s="24" t="s">
        <v>142</v>
      </c>
      <c r="BM166" s="24" t="s">
        <v>285</v>
      </c>
    </row>
    <row r="167" spans="2:65" s="1" customFormat="1" ht="22.5" customHeight="1">
      <c r="B167" s="41"/>
      <c r="C167" s="259" t="s">
        <v>286</v>
      </c>
      <c r="D167" s="259" t="s">
        <v>287</v>
      </c>
      <c r="E167" s="260" t="s">
        <v>288</v>
      </c>
      <c r="F167" s="261" t="s">
        <v>289</v>
      </c>
      <c r="G167" s="262" t="s">
        <v>290</v>
      </c>
      <c r="H167" s="263">
        <v>1.5489999999999999</v>
      </c>
      <c r="I167" s="264"/>
      <c r="J167" s="265">
        <f>ROUND(I167*H167,2)</f>
        <v>0</v>
      </c>
      <c r="K167" s="261" t="s">
        <v>21</v>
      </c>
      <c r="L167" s="266"/>
      <c r="M167" s="267" t="s">
        <v>21</v>
      </c>
      <c r="N167" s="268" t="s">
        <v>45</v>
      </c>
      <c r="O167" s="42"/>
      <c r="P167" s="204">
        <f>O167*H167</f>
        <v>0</v>
      </c>
      <c r="Q167" s="204">
        <v>0</v>
      </c>
      <c r="R167" s="204">
        <f>Q167*H167</f>
        <v>0</v>
      </c>
      <c r="S167" s="204">
        <v>0</v>
      </c>
      <c r="T167" s="205">
        <f>S167*H167</f>
        <v>0</v>
      </c>
      <c r="AR167" s="24" t="s">
        <v>291</v>
      </c>
      <c r="AT167" s="24" t="s">
        <v>287</v>
      </c>
      <c r="AU167" s="24" t="s">
        <v>135</v>
      </c>
      <c r="AY167" s="24" t="s">
        <v>130</v>
      </c>
      <c r="BE167" s="206">
        <f>IF(N167="základní",J167,0)</f>
        <v>0</v>
      </c>
      <c r="BF167" s="206">
        <f>IF(N167="snížená",J167,0)</f>
        <v>0</v>
      </c>
      <c r="BG167" s="206">
        <f>IF(N167="zákl. přenesená",J167,0)</f>
        <v>0</v>
      </c>
      <c r="BH167" s="206">
        <f>IF(N167="sníž. přenesená",J167,0)</f>
        <v>0</v>
      </c>
      <c r="BI167" s="206">
        <f>IF(N167="nulová",J167,0)</f>
        <v>0</v>
      </c>
      <c r="BJ167" s="24" t="s">
        <v>135</v>
      </c>
      <c r="BK167" s="206">
        <f>ROUND(I167*H167,2)</f>
        <v>0</v>
      </c>
      <c r="BL167" s="24" t="s">
        <v>142</v>
      </c>
      <c r="BM167" s="24" t="s">
        <v>292</v>
      </c>
    </row>
    <row r="168" spans="2:65" s="11" customFormat="1" ht="10.75">
      <c r="B168" s="207"/>
      <c r="C168" s="208"/>
      <c r="D168" s="209" t="s">
        <v>145</v>
      </c>
      <c r="E168" s="210" t="s">
        <v>21</v>
      </c>
      <c r="F168" s="211" t="s">
        <v>293</v>
      </c>
      <c r="G168" s="208"/>
      <c r="H168" s="212">
        <v>1.5489999999999999</v>
      </c>
      <c r="I168" s="213"/>
      <c r="J168" s="208"/>
      <c r="K168" s="208"/>
      <c r="L168" s="214"/>
      <c r="M168" s="215"/>
      <c r="N168" s="216"/>
      <c r="O168" s="216"/>
      <c r="P168" s="216"/>
      <c r="Q168" s="216"/>
      <c r="R168" s="216"/>
      <c r="S168" s="216"/>
      <c r="T168" s="217"/>
      <c r="AT168" s="218" t="s">
        <v>145</v>
      </c>
      <c r="AU168" s="218" t="s">
        <v>135</v>
      </c>
      <c r="AV168" s="11" t="s">
        <v>135</v>
      </c>
      <c r="AW168" s="11" t="s">
        <v>37</v>
      </c>
      <c r="AX168" s="11" t="s">
        <v>73</v>
      </c>
      <c r="AY168" s="218" t="s">
        <v>130</v>
      </c>
    </row>
    <row r="169" spans="2:65" s="12" customFormat="1" ht="10.75">
      <c r="B169" s="219"/>
      <c r="C169" s="220"/>
      <c r="D169" s="221" t="s">
        <v>145</v>
      </c>
      <c r="E169" s="222" t="s">
        <v>21</v>
      </c>
      <c r="F169" s="223" t="s">
        <v>147</v>
      </c>
      <c r="G169" s="220"/>
      <c r="H169" s="224">
        <v>1.5489999999999999</v>
      </c>
      <c r="I169" s="225"/>
      <c r="J169" s="220"/>
      <c r="K169" s="220"/>
      <c r="L169" s="226"/>
      <c r="M169" s="227"/>
      <c r="N169" s="228"/>
      <c r="O169" s="228"/>
      <c r="P169" s="228"/>
      <c r="Q169" s="228"/>
      <c r="R169" s="228"/>
      <c r="S169" s="228"/>
      <c r="T169" s="229"/>
      <c r="AT169" s="230" t="s">
        <v>145</v>
      </c>
      <c r="AU169" s="230" t="s">
        <v>135</v>
      </c>
      <c r="AV169" s="12" t="s">
        <v>148</v>
      </c>
      <c r="AW169" s="12" t="s">
        <v>37</v>
      </c>
      <c r="AX169" s="12" t="s">
        <v>81</v>
      </c>
      <c r="AY169" s="230" t="s">
        <v>130</v>
      </c>
    </row>
    <row r="170" spans="2:65" s="1" customFormat="1" ht="31.5" customHeight="1">
      <c r="B170" s="41"/>
      <c r="C170" s="195" t="s">
        <v>294</v>
      </c>
      <c r="D170" s="195" t="s">
        <v>137</v>
      </c>
      <c r="E170" s="196" t="s">
        <v>295</v>
      </c>
      <c r="F170" s="197" t="s">
        <v>296</v>
      </c>
      <c r="G170" s="198" t="s">
        <v>140</v>
      </c>
      <c r="H170" s="199">
        <v>391.08699999999999</v>
      </c>
      <c r="I170" s="200"/>
      <c r="J170" s="201">
        <f>ROUND(I170*H170,2)</f>
        <v>0</v>
      </c>
      <c r="K170" s="197" t="s">
        <v>21</v>
      </c>
      <c r="L170" s="61"/>
      <c r="M170" s="202" t="s">
        <v>21</v>
      </c>
      <c r="N170" s="203" t="s">
        <v>45</v>
      </c>
      <c r="O170" s="42"/>
      <c r="P170" s="204">
        <f>O170*H170</f>
        <v>0</v>
      </c>
      <c r="Q170" s="204">
        <v>0</v>
      </c>
      <c r="R170" s="204">
        <f>Q170*H170</f>
        <v>0</v>
      </c>
      <c r="S170" s="204">
        <v>1.4999999999999999E-2</v>
      </c>
      <c r="T170" s="205">
        <f>S170*H170</f>
        <v>5.8663049999999997</v>
      </c>
      <c r="AR170" s="24" t="s">
        <v>142</v>
      </c>
      <c r="AT170" s="24" t="s">
        <v>137</v>
      </c>
      <c r="AU170" s="24" t="s">
        <v>135</v>
      </c>
      <c r="AY170" s="24" t="s">
        <v>130</v>
      </c>
      <c r="BE170" s="206">
        <f>IF(N170="základní",J170,0)</f>
        <v>0</v>
      </c>
      <c r="BF170" s="206">
        <f>IF(N170="snížená",J170,0)</f>
        <v>0</v>
      </c>
      <c r="BG170" s="206">
        <f>IF(N170="zákl. přenesená",J170,0)</f>
        <v>0</v>
      </c>
      <c r="BH170" s="206">
        <f>IF(N170="sníž. přenesená",J170,0)</f>
        <v>0</v>
      </c>
      <c r="BI170" s="206">
        <f>IF(N170="nulová",J170,0)</f>
        <v>0</v>
      </c>
      <c r="BJ170" s="24" t="s">
        <v>135</v>
      </c>
      <c r="BK170" s="206">
        <f>ROUND(I170*H170,2)</f>
        <v>0</v>
      </c>
      <c r="BL170" s="24" t="s">
        <v>142</v>
      </c>
      <c r="BM170" s="24" t="s">
        <v>297</v>
      </c>
    </row>
    <row r="171" spans="2:65" s="11" customFormat="1" ht="10.75">
      <c r="B171" s="207"/>
      <c r="C171" s="208"/>
      <c r="D171" s="209" t="s">
        <v>145</v>
      </c>
      <c r="E171" s="210" t="s">
        <v>21</v>
      </c>
      <c r="F171" s="211" t="s">
        <v>298</v>
      </c>
      <c r="G171" s="208"/>
      <c r="H171" s="212">
        <v>391.08699999999999</v>
      </c>
      <c r="I171" s="213"/>
      <c r="J171" s="208"/>
      <c r="K171" s="208"/>
      <c r="L171" s="214"/>
      <c r="M171" s="215"/>
      <c r="N171" s="216"/>
      <c r="O171" s="216"/>
      <c r="P171" s="216"/>
      <c r="Q171" s="216"/>
      <c r="R171" s="216"/>
      <c r="S171" s="216"/>
      <c r="T171" s="217"/>
      <c r="AT171" s="218" t="s">
        <v>145</v>
      </c>
      <c r="AU171" s="218" t="s">
        <v>135</v>
      </c>
      <c r="AV171" s="11" t="s">
        <v>135</v>
      </c>
      <c r="AW171" s="11" t="s">
        <v>37</v>
      </c>
      <c r="AX171" s="11" t="s">
        <v>73</v>
      </c>
      <c r="AY171" s="218" t="s">
        <v>130</v>
      </c>
    </row>
    <row r="172" spans="2:65" s="12" customFormat="1" ht="10.75">
      <c r="B172" s="219"/>
      <c r="C172" s="220"/>
      <c r="D172" s="221" t="s">
        <v>145</v>
      </c>
      <c r="E172" s="222" t="s">
        <v>21</v>
      </c>
      <c r="F172" s="223" t="s">
        <v>147</v>
      </c>
      <c r="G172" s="220"/>
      <c r="H172" s="224">
        <v>391.08699999999999</v>
      </c>
      <c r="I172" s="225"/>
      <c r="J172" s="220"/>
      <c r="K172" s="220"/>
      <c r="L172" s="226"/>
      <c r="M172" s="227"/>
      <c r="N172" s="228"/>
      <c r="O172" s="228"/>
      <c r="P172" s="228"/>
      <c r="Q172" s="228"/>
      <c r="R172" s="228"/>
      <c r="S172" s="228"/>
      <c r="T172" s="229"/>
      <c r="AT172" s="230" t="s">
        <v>145</v>
      </c>
      <c r="AU172" s="230" t="s">
        <v>135</v>
      </c>
      <c r="AV172" s="12" t="s">
        <v>148</v>
      </c>
      <c r="AW172" s="12" t="s">
        <v>37</v>
      </c>
      <c r="AX172" s="12" t="s">
        <v>81</v>
      </c>
      <c r="AY172" s="230" t="s">
        <v>130</v>
      </c>
    </row>
    <row r="173" spans="2:65" s="1" customFormat="1" ht="22.5" customHeight="1">
      <c r="B173" s="41"/>
      <c r="C173" s="195" t="s">
        <v>299</v>
      </c>
      <c r="D173" s="195" t="s">
        <v>137</v>
      </c>
      <c r="E173" s="196" t="s">
        <v>300</v>
      </c>
      <c r="F173" s="197" t="s">
        <v>301</v>
      </c>
      <c r="G173" s="198" t="s">
        <v>178</v>
      </c>
      <c r="H173" s="199">
        <v>699.5</v>
      </c>
      <c r="I173" s="200"/>
      <c r="J173" s="201">
        <f>ROUND(I173*H173,2)</f>
        <v>0</v>
      </c>
      <c r="K173" s="197" t="s">
        <v>141</v>
      </c>
      <c r="L173" s="61"/>
      <c r="M173" s="202" t="s">
        <v>21</v>
      </c>
      <c r="N173" s="203" t="s">
        <v>45</v>
      </c>
      <c r="O173" s="42"/>
      <c r="P173" s="204">
        <f>O173*H173</f>
        <v>0</v>
      </c>
      <c r="Q173" s="204">
        <v>0</v>
      </c>
      <c r="R173" s="204">
        <f>Q173*H173</f>
        <v>0</v>
      </c>
      <c r="S173" s="204">
        <v>0</v>
      </c>
      <c r="T173" s="205">
        <f>S173*H173</f>
        <v>0</v>
      </c>
      <c r="AR173" s="24" t="s">
        <v>142</v>
      </c>
      <c r="AT173" s="24" t="s">
        <v>137</v>
      </c>
      <c r="AU173" s="24" t="s">
        <v>135</v>
      </c>
      <c r="AY173" s="24" t="s">
        <v>130</v>
      </c>
      <c r="BE173" s="206">
        <f>IF(N173="základní",J173,0)</f>
        <v>0</v>
      </c>
      <c r="BF173" s="206">
        <f>IF(N173="snížená",J173,0)</f>
        <v>0</v>
      </c>
      <c r="BG173" s="206">
        <f>IF(N173="zákl. přenesená",J173,0)</f>
        <v>0</v>
      </c>
      <c r="BH173" s="206">
        <f>IF(N173="sníž. přenesená",J173,0)</f>
        <v>0</v>
      </c>
      <c r="BI173" s="206">
        <f>IF(N173="nulová",J173,0)</f>
        <v>0</v>
      </c>
      <c r="BJ173" s="24" t="s">
        <v>135</v>
      </c>
      <c r="BK173" s="206">
        <f>ROUND(I173*H173,2)</f>
        <v>0</v>
      </c>
      <c r="BL173" s="24" t="s">
        <v>142</v>
      </c>
      <c r="BM173" s="24" t="s">
        <v>302</v>
      </c>
    </row>
    <row r="174" spans="2:65" s="11" customFormat="1" ht="10.75">
      <c r="B174" s="207"/>
      <c r="C174" s="208"/>
      <c r="D174" s="209" t="s">
        <v>145</v>
      </c>
      <c r="E174" s="210" t="s">
        <v>21</v>
      </c>
      <c r="F174" s="211" t="s">
        <v>303</v>
      </c>
      <c r="G174" s="208"/>
      <c r="H174" s="212">
        <v>699.5</v>
      </c>
      <c r="I174" s="213"/>
      <c r="J174" s="208"/>
      <c r="K174" s="208"/>
      <c r="L174" s="214"/>
      <c r="M174" s="215"/>
      <c r="N174" s="216"/>
      <c r="O174" s="216"/>
      <c r="P174" s="216"/>
      <c r="Q174" s="216"/>
      <c r="R174" s="216"/>
      <c r="S174" s="216"/>
      <c r="T174" s="217"/>
      <c r="AT174" s="218" t="s">
        <v>145</v>
      </c>
      <c r="AU174" s="218" t="s">
        <v>135</v>
      </c>
      <c r="AV174" s="11" t="s">
        <v>135</v>
      </c>
      <c r="AW174" s="11" t="s">
        <v>37</v>
      </c>
      <c r="AX174" s="11" t="s">
        <v>73</v>
      </c>
      <c r="AY174" s="218" t="s">
        <v>130</v>
      </c>
    </row>
    <row r="175" spans="2:65" s="12" customFormat="1" ht="10.75">
      <c r="B175" s="219"/>
      <c r="C175" s="220"/>
      <c r="D175" s="221" t="s">
        <v>145</v>
      </c>
      <c r="E175" s="222" t="s">
        <v>21</v>
      </c>
      <c r="F175" s="223" t="s">
        <v>147</v>
      </c>
      <c r="G175" s="220"/>
      <c r="H175" s="224">
        <v>699.5</v>
      </c>
      <c r="I175" s="225"/>
      <c r="J175" s="220"/>
      <c r="K175" s="220"/>
      <c r="L175" s="226"/>
      <c r="M175" s="227"/>
      <c r="N175" s="228"/>
      <c r="O175" s="228"/>
      <c r="P175" s="228"/>
      <c r="Q175" s="228"/>
      <c r="R175" s="228"/>
      <c r="S175" s="228"/>
      <c r="T175" s="229"/>
      <c r="AT175" s="230" t="s">
        <v>145</v>
      </c>
      <c r="AU175" s="230" t="s">
        <v>135</v>
      </c>
      <c r="AV175" s="12" t="s">
        <v>148</v>
      </c>
      <c r="AW175" s="12" t="s">
        <v>37</v>
      </c>
      <c r="AX175" s="12" t="s">
        <v>81</v>
      </c>
      <c r="AY175" s="230" t="s">
        <v>130</v>
      </c>
    </row>
    <row r="176" spans="2:65" s="1" customFormat="1" ht="22.5" customHeight="1">
      <c r="B176" s="41"/>
      <c r="C176" s="259" t="s">
        <v>304</v>
      </c>
      <c r="D176" s="259" t="s">
        <v>287</v>
      </c>
      <c r="E176" s="260" t="s">
        <v>305</v>
      </c>
      <c r="F176" s="261" t="s">
        <v>306</v>
      </c>
      <c r="G176" s="262" t="s">
        <v>290</v>
      </c>
      <c r="H176" s="263">
        <v>2.77</v>
      </c>
      <c r="I176" s="264"/>
      <c r="J176" s="265">
        <f>ROUND(I176*H176,2)</f>
        <v>0</v>
      </c>
      <c r="K176" s="261" t="s">
        <v>21</v>
      </c>
      <c r="L176" s="266"/>
      <c r="M176" s="267" t="s">
        <v>21</v>
      </c>
      <c r="N176" s="268" t="s">
        <v>45</v>
      </c>
      <c r="O176" s="42"/>
      <c r="P176" s="204">
        <f>O176*H176</f>
        <v>0</v>
      </c>
      <c r="Q176" s="204">
        <v>0</v>
      </c>
      <c r="R176" s="204">
        <f>Q176*H176</f>
        <v>0</v>
      </c>
      <c r="S176" s="204">
        <v>0</v>
      </c>
      <c r="T176" s="205">
        <f>S176*H176</f>
        <v>0</v>
      </c>
      <c r="AR176" s="24" t="s">
        <v>291</v>
      </c>
      <c r="AT176" s="24" t="s">
        <v>287</v>
      </c>
      <c r="AU176" s="24" t="s">
        <v>135</v>
      </c>
      <c r="AY176" s="24" t="s">
        <v>130</v>
      </c>
      <c r="BE176" s="206">
        <f>IF(N176="základní",J176,0)</f>
        <v>0</v>
      </c>
      <c r="BF176" s="206">
        <f>IF(N176="snížená",J176,0)</f>
        <v>0</v>
      </c>
      <c r="BG176" s="206">
        <f>IF(N176="zákl. přenesená",J176,0)</f>
        <v>0</v>
      </c>
      <c r="BH176" s="206">
        <f>IF(N176="sníž. přenesená",J176,0)</f>
        <v>0</v>
      </c>
      <c r="BI176" s="206">
        <f>IF(N176="nulová",J176,0)</f>
        <v>0</v>
      </c>
      <c r="BJ176" s="24" t="s">
        <v>135</v>
      </c>
      <c r="BK176" s="206">
        <f>ROUND(I176*H176,2)</f>
        <v>0</v>
      </c>
      <c r="BL176" s="24" t="s">
        <v>142</v>
      </c>
      <c r="BM176" s="24" t="s">
        <v>307</v>
      </c>
    </row>
    <row r="177" spans="2:65" s="11" customFormat="1" ht="10.75">
      <c r="B177" s="207"/>
      <c r="C177" s="208"/>
      <c r="D177" s="209" t="s">
        <v>145</v>
      </c>
      <c r="E177" s="210" t="s">
        <v>21</v>
      </c>
      <c r="F177" s="211" t="s">
        <v>308</v>
      </c>
      <c r="G177" s="208"/>
      <c r="H177" s="212">
        <v>2.77</v>
      </c>
      <c r="I177" s="213"/>
      <c r="J177" s="208"/>
      <c r="K177" s="208"/>
      <c r="L177" s="214"/>
      <c r="M177" s="215"/>
      <c r="N177" s="216"/>
      <c r="O177" s="216"/>
      <c r="P177" s="216"/>
      <c r="Q177" s="216"/>
      <c r="R177" s="216"/>
      <c r="S177" s="216"/>
      <c r="T177" s="217"/>
      <c r="AT177" s="218" t="s">
        <v>145</v>
      </c>
      <c r="AU177" s="218" t="s">
        <v>135</v>
      </c>
      <c r="AV177" s="11" t="s">
        <v>135</v>
      </c>
      <c r="AW177" s="11" t="s">
        <v>37</v>
      </c>
      <c r="AX177" s="11" t="s">
        <v>73</v>
      </c>
      <c r="AY177" s="218" t="s">
        <v>130</v>
      </c>
    </row>
    <row r="178" spans="2:65" s="12" customFormat="1" ht="10.75">
      <c r="B178" s="219"/>
      <c r="C178" s="220"/>
      <c r="D178" s="221" t="s">
        <v>145</v>
      </c>
      <c r="E178" s="222" t="s">
        <v>21</v>
      </c>
      <c r="F178" s="223" t="s">
        <v>147</v>
      </c>
      <c r="G178" s="220"/>
      <c r="H178" s="224">
        <v>2.77</v>
      </c>
      <c r="I178" s="225"/>
      <c r="J178" s="220"/>
      <c r="K178" s="220"/>
      <c r="L178" s="226"/>
      <c r="M178" s="227"/>
      <c r="N178" s="228"/>
      <c r="O178" s="228"/>
      <c r="P178" s="228"/>
      <c r="Q178" s="228"/>
      <c r="R178" s="228"/>
      <c r="S178" s="228"/>
      <c r="T178" s="229"/>
      <c r="AT178" s="230" t="s">
        <v>145</v>
      </c>
      <c r="AU178" s="230" t="s">
        <v>135</v>
      </c>
      <c r="AV178" s="12" t="s">
        <v>148</v>
      </c>
      <c r="AW178" s="12" t="s">
        <v>37</v>
      </c>
      <c r="AX178" s="12" t="s">
        <v>81</v>
      </c>
      <c r="AY178" s="230" t="s">
        <v>130</v>
      </c>
    </row>
    <row r="179" spans="2:65" s="1" customFormat="1" ht="31.5" customHeight="1">
      <c r="B179" s="41"/>
      <c r="C179" s="195" t="s">
        <v>309</v>
      </c>
      <c r="D179" s="195" t="s">
        <v>137</v>
      </c>
      <c r="E179" s="196" t="s">
        <v>310</v>
      </c>
      <c r="F179" s="197" t="s">
        <v>311</v>
      </c>
      <c r="G179" s="198" t="s">
        <v>278</v>
      </c>
      <c r="H179" s="258"/>
      <c r="I179" s="200"/>
      <c r="J179" s="201">
        <f>ROUND(I179*H179,2)</f>
        <v>0</v>
      </c>
      <c r="K179" s="197" t="s">
        <v>141</v>
      </c>
      <c r="L179" s="61"/>
      <c r="M179" s="202" t="s">
        <v>21</v>
      </c>
      <c r="N179" s="203" t="s">
        <v>45</v>
      </c>
      <c r="O179" s="42"/>
      <c r="P179" s="204">
        <f>O179*H179</f>
        <v>0</v>
      </c>
      <c r="Q179" s="204">
        <v>0</v>
      </c>
      <c r="R179" s="204">
        <f>Q179*H179</f>
        <v>0</v>
      </c>
      <c r="S179" s="204">
        <v>0</v>
      </c>
      <c r="T179" s="205">
        <f>S179*H179</f>
        <v>0</v>
      </c>
      <c r="AR179" s="24" t="s">
        <v>142</v>
      </c>
      <c r="AT179" s="24" t="s">
        <v>137</v>
      </c>
      <c r="AU179" s="24" t="s">
        <v>135</v>
      </c>
      <c r="AY179" s="24" t="s">
        <v>130</v>
      </c>
      <c r="BE179" s="206">
        <f>IF(N179="základní",J179,0)</f>
        <v>0</v>
      </c>
      <c r="BF179" s="206">
        <f>IF(N179="snížená",J179,0)</f>
        <v>0</v>
      </c>
      <c r="BG179" s="206">
        <f>IF(N179="zákl. přenesená",J179,0)</f>
        <v>0</v>
      </c>
      <c r="BH179" s="206">
        <f>IF(N179="sníž. přenesená",J179,0)</f>
        <v>0</v>
      </c>
      <c r="BI179" s="206">
        <f>IF(N179="nulová",J179,0)</f>
        <v>0</v>
      </c>
      <c r="BJ179" s="24" t="s">
        <v>135</v>
      </c>
      <c r="BK179" s="206">
        <f>ROUND(I179*H179,2)</f>
        <v>0</v>
      </c>
      <c r="BL179" s="24" t="s">
        <v>142</v>
      </c>
      <c r="BM179" s="24" t="s">
        <v>312</v>
      </c>
    </row>
    <row r="180" spans="2:65" s="10" customFormat="1" ht="29.9" customHeight="1">
      <c r="B180" s="176"/>
      <c r="C180" s="177"/>
      <c r="D180" s="192" t="s">
        <v>72</v>
      </c>
      <c r="E180" s="193" t="s">
        <v>313</v>
      </c>
      <c r="F180" s="193" t="s">
        <v>314</v>
      </c>
      <c r="G180" s="177"/>
      <c r="H180" s="177"/>
      <c r="I180" s="180"/>
      <c r="J180" s="194">
        <f>BK180</f>
        <v>0</v>
      </c>
      <c r="K180" s="177"/>
      <c r="L180" s="182"/>
      <c r="M180" s="183"/>
      <c r="N180" s="184"/>
      <c r="O180" s="184"/>
      <c r="P180" s="185">
        <f>SUM(P181:P201)</f>
        <v>0</v>
      </c>
      <c r="Q180" s="184"/>
      <c r="R180" s="185">
        <f>SUM(R181:R201)</f>
        <v>0</v>
      </c>
      <c r="S180" s="184"/>
      <c r="T180" s="186">
        <f>SUM(T181:T201)</f>
        <v>1.3098019999999999</v>
      </c>
      <c r="AR180" s="187" t="s">
        <v>135</v>
      </c>
      <c r="AT180" s="188" t="s">
        <v>72</v>
      </c>
      <c r="AU180" s="188" t="s">
        <v>81</v>
      </c>
      <c r="AY180" s="187" t="s">
        <v>130</v>
      </c>
      <c r="BK180" s="189">
        <f>SUM(BK181:BK201)</f>
        <v>0</v>
      </c>
    </row>
    <row r="181" spans="2:65" s="1" customFormat="1" ht="31.5" customHeight="1">
      <c r="B181" s="41"/>
      <c r="C181" s="195" t="s">
        <v>190</v>
      </c>
      <c r="D181" s="195" t="s">
        <v>137</v>
      </c>
      <c r="E181" s="196" t="s">
        <v>315</v>
      </c>
      <c r="F181" s="197" t="s">
        <v>316</v>
      </c>
      <c r="G181" s="198" t="s">
        <v>140</v>
      </c>
      <c r="H181" s="199">
        <v>163.58500000000001</v>
      </c>
      <c r="I181" s="200"/>
      <c r="J181" s="201">
        <f>ROUND(I181*H181,2)</f>
        <v>0</v>
      </c>
      <c r="K181" s="197" t="s">
        <v>21</v>
      </c>
      <c r="L181" s="61"/>
      <c r="M181" s="202" t="s">
        <v>21</v>
      </c>
      <c r="N181" s="203" t="s">
        <v>45</v>
      </c>
      <c r="O181" s="42"/>
      <c r="P181" s="204">
        <f>O181*H181</f>
        <v>0</v>
      </c>
      <c r="Q181" s="204">
        <v>0</v>
      </c>
      <c r="R181" s="204">
        <f>Q181*H181</f>
        <v>0</v>
      </c>
      <c r="S181" s="204">
        <v>0</v>
      </c>
      <c r="T181" s="205">
        <f>S181*H181</f>
        <v>0</v>
      </c>
      <c r="AR181" s="24" t="s">
        <v>142</v>
      </c>
      <c r="AT181" s="24" t="s">
        <v>137</v>
      </c>
      <c r="AU181" s="24" t="s">
        <v>135</v>
      </c>
      <c r="AY181" s="24" t="s">
        <v>130</v>
      </c>
      <c r="BE181" s="206">
        <f>IF(N181="základní",J181,0)</f>
        <v>0</v>
      </c>
      <c r="BF181" s="206">
        <f>IF(N181="snížená",J181,0)</f>
        <v>0</v>
      </c>
      <c r="BG181" s="206">
        <f>IF(N181="zákl. přenesená",J181,0)</f>
        <v>0</v>
      </c>
      <c r="BH181" s="206">
        <f>IF(N181="sníž. přenesená",J181,0)</f>
        <v>0</v>
      </c>
      <c r="BI181" s="206">
        <f>IF(N181="nulová",J181,0)</f>
        <v>0</v>
      </c>
      <c r="BJ181" s="24" t="s">
        <v>135</v>
      </c>
      <c r="BK181" s="206">
        <f>ROUND(I181*H181,2)</f>
        <v>0</v>
      </c>
      <c r="BL181" s="24" t="s">
        <v>142</v>
      </c>
      <c r="BM181" s="24" t="s">
        <v>317</v>
      </c>
    </row>
    <row r="182" spans="2:65" s="11" customFormat="1" ht="21.45">
      <c r="B182" s="207"/>
      <c r="C182" s="208"/>
      <c r="D182" s="209" t="s">
        <v>145</v>
      </c>
      <c r="E182" s="210" t="s">
        <v>21</v>
      </c>
      <c r="F182" s="211" t="s">
        <v>318</v>
      </c>
      <c r="G182" s="208"/>
      <c r="H182" s="212">
        <v>174.38300000000001</v>
      </c>
      <c r="I182" s="213"/>
      <c r="J182" s="208"/>
      <c r="K182" s="208"/>
      <c r="L182" s="214"/>
      <c r="M182" s="215"/>
      <c r="N182" s="216"/>
      <c r="O182" s="216"/>
      <c r="P182" s="216"/>
      <c r="Q182" s="216"/>
      <c r="R182" s="216"/>
      <c r="S182" s="216"/>
      <c r="T182" s="217"/>
      <c r="AT182" s="218" t="s">
        <v>145</v>
      </c>
      <c r="AU182" s="218" t="s">
        <v>135</v>
      </c>
      <c r="AV182" s="11" t="s">
        <v>135</v>
      </c>
      <c r="AW182" s="11" t="s">
        <v>37</v>
      </c>
      <c r="AX182" s="11" t="s">
        <v>73</v>
      </c>
      <c r="AY182" s="218" t="s">
        <v>130</v>
      </c>
    </row>
    <row r="183" spans="2:65" s="14" customFormat="1" ht="10.75">
      <c r="B183" s="244"/>
      <c r="C183" s="245"/>
      <c r="D183" s="209" t="s">
        <v>145</v>
      </c>
      <c r="E183" s="246" t="s">
        <v>21</v>
      </c>
      <c r="F183" s="247" t="s">
        <v>319</v>
      </c>
      <c r="G183" s="245"/>
      <c r="H183" s="248" t="s">
        <v>21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AT183" s="254" t="s">
        <v>145</v>
      </c>
      <c r="AU183" s="254" t="s">
        <v>135</v>
      </c>
      <c r="AV183" s="14" t="s">
        <v>81</v>
      </c>
      <c r="AW183" s="14" t="s">
        <v>37</v>
      </c>
      <c r="AX183" s="14" t="s">
        <v>73</v>
      </c>
      <c r="AY183" s="254" t="s">
        <v>130</v>
      </c>
    </row>
    <row r="184" spans="2:65" s="11" customFormat="1" ht="10.75">
      <c r="B184" s="207"/>
      <c r="C184" s="208"/>
      <c r="D184" s="209" t="s">
        <v>145</v>
      </c>
      <c r="E184" s="210" t="s">
        <v>21</v>
      </c>
      <c r="F184" s="211" t="s">
        <v>320</v>
      </c>
      <c r="G184" s="208"/>
      <c r="H184" s="212">
        <v>-10.798</v>
      </c>
      <c r="I184" s="213"/>
      <c r="J184" s="208"/>
      <c r="K184" s="208"/>
      <c r="L184" s="214"/>
      <c r="M184" s="215"/>
      <c r="N184" s="216"/>
      <c r="O184" s="216"/>
      <c r="P184" s="216"/>
      <c r="Q184" s="216"/>
      <c r="R184" s="216"/>
      <c r="S184" s="216"/>
      <c r="T184" s="217"/>
      <c r="AT184" s="218" t="s">
        <v>145</v>
      </c>
      <c r="AU184" s="218" t="s">
        <v>135</v>
      </c>
      <c r="AV184" s="11" t="s">
        <v>135</v>
      </c>
      <c r="AW184" s="11" t="s">
        <v>37</v>
      </c>
      <c r="AX184" s="11" t="s">
        <v>73</v>
      </c>
      <c r="AY184" s="218" t="s">
        <v>130</v>
      </c>
    </row>
    <row r="185" spans="2:65" s="12" customFormat="1" ht="10.75">
      <c r="B185" s="219"/>
      <c r="C185" s="220"/>
      <c r="D185" s="221" t="s">
        <v>145</v>
      </c>
      <c r="E185" s="222" t="s">
        <v>21</v>
      </c>
      <c r="F185" s="223" t="s">
        <v>147</v>
      </c>
      <c r="G185" s="220"/>
      <c r="H185" s="224">
        <v>163.58500000000001</v>
      </c>
      <c r="I185" s="225"/>
      <c r="J185" s="220"/>
      <c r="K185" s="220"/>
      <c r="L185" s="226"/>
      <c r="M185" s="227"/>
      <c r="N185" s="228"/>
      <c r="O185" s="228"/>
      <c r="P185" s="228"/>
      <c r="Q185" s="228"/>
      <c r="R185" s="228"/>
      <c r="S185" s="228"/>
      <c r="T185" s="229"/>
      <c r="AT185" s="230" t="s">
        <v>145</v>
      </c>
      <c r="AU185" s="230" t="s">
        <v>135</v>
      </c>
      <c r="AV185" s="12" t="s">
        <v>148</v>
      </c>
      <c r="AW185" s="12" t="s">
        <v>37</v>
      </c>
      <c r="AX185" s="12" t="s">
        <v>81</v>
      </c>
      <c r="AY185" s="230" t="s">
        <v>130</v>
      </c>
    </row>
    <row r="186" spans="2:65" s="1" customFormat="1" ht="31.5" customHeight="1">
      <c r="B186" s="41"/>
      <c r="C186" s="195" t="s">
        <v>321</v>
      </c>
      <c r="D186" s="195" t="s">
        <v>137</v>
      </c>
      <c r="E186" s="196" t="s">
        <v>322</v>
      </c>
      <c r="F186" s="197" t="s">
        <v>323</v>
      </c>
      <c r="G186" s="198" t="s">
        <v>140</v>
      </c>
      <c r="H186" s="199">
        <v>12.057</v>
      </c>
      <c r="I186" s="200"/>
      <c r="J186" s="201">
        <f>ROUND(I186*H186,2)</f>
        <v>0</v>
      </c>
      <c r="K186" s="197" t="s">
        <v>21</v>
      </c>
      <c r="L186" s="61"/>
      <c r="M186" s="202" t="s">
        <v>21</v>
      </c>
      <c r="N186" s="203" t="s">
        <v>45</v>
      </c>
      <c r="O186" s="42"/>
      <c r="P186" s="204">
        <f>O186*H186</f>
        <v>0</v>
      </c>
      <c r="Q186" s="204">
        <v>0</v>
      </c>
      <c r="R186" s="204">
        <f>Q186*H186</f>
        <v>0</v>
      </c>
      <c r="S186" s="204">
        <v>0</v>
      </c>
      <c r="T186" s="205">
        <f>S186*H186</f>
        <v>0</v>
      </c>
      <c r="AR186" s="24" t="s">
        <v>142</v>
      </c>
      <c r="AT186" s="24" t="s">
        <v>137</v>
      </c>
      <c r="AU186" s="24" t="s">
        <v>135</v>
      </c>
      <c r="AY186" s="24" t="s">
        <v>130</v>
      </c>
      <c r="BE186" s="206">
        <f>IF(N186="základní",J186,0)</f>
        <v>0</v>
      </c>
      <c r="BF186" s="206">
        <f>IF(N186="snížená",J186,0)</f>
        <v>0</v>
      </c>
      <c r="BG186" s="206">
        <f>IF(N186="zákl. přenesená",J186,0)</f>
        <v>0</v>
      </c>
      <c r="BH186" s="206">
        <f>IF(N186="sníž. přenesená",J186,0)</f>
        <v>0</v>
      </c>
      <c r="BI186" s="206">
        <f>IF(N186="nulová",J186,0)</f>
        <v>0</v>
      </c>
      <c r="BJ186" s="24" t="s">
        <v>135</v>
      </c>
      <c r="BK186" s="206">
        <f>ROUND(I186*H186,2)</f>
        <v>0</v>
      </c>
      <c r="BL186" s="24" t="s">
        <v>142</v>
      </c>
      <c r="BM186" s="24" t="s">
        <v>324</v>
      </c>
    </row>
    <row r="187" spans="2:65" s="11" customFormat="1" ht="10.75">
      <c r="B187" s="207"/>
      <c r="C187" s="208"/>
      <c r="D187" s="209" t="s">
        <v>145</v>
      </c>
      <c r="E187" s="210" t="s">
        <v>21</v>
      </c>
      <c r="F187" s="211" t="s">
        <v>325</v>
      </c>
      <c r="G187" s="208"/>
      <c r="H187" s="212">
        <v>12.057</v>
      </c>
      <c r="I187" s="213"/>
      <c r="J187" s="208"/>
      <c r="K187" s="208"/>
      <c r="L187" s="214"/>
      <c r="M187" s="215"/>
      <c r="N187" s="216"/>
      <c r="O187" s="216"/>
      <c r="P187" s="216"/>
      <c r="Q187" s="216"/>
      <c r="R187" s="216"/>
      <c r="S187" s="216"/>
      <c r="T187" s="217"/>
      <c r="AT187" s="218" t="s">
        <v>145</v>
      </c>
      <c r="AU187" s="218" t="s">
        <v>135</v>
      </c>
      <c r="AV187" s="11" t="s">
        <v>135</v>
      </c>
      <c r="AW187" s="11" t="s">
        <v>37</v>
      </c>
      <c r="AX187" s="11" t="s">
        <v>73</v>
      </c>
      <c r="AY187" s="218" t="s">
        <v>130</v>
      </c>
    </row>
    <row r="188" spans="2:65" s="12" customFormat="1" ht="10.75">
      <c r="B188" s="219"/>
      <c r="C188" s="220"/>
      <c r="D188" s="221" t="s">
        <v>145</v>
      </c>
      <c r="E188" s="222" t="s">
        <v>21</v>
      </c>
      <c r="F188" s="223" t="s">
        <v>147</v>
      </c>
      <c r="G188" s="220"/>
      <c r="H188" s="224">
        <v>12.057</v>
      </c>
      <c r="I188" s="225"/>
      <c r="J188" s="220"/>
      <c r="K188" s="220"/>
      <c r="L188" s="226"/>
      <c r="M188" s="227"/>
      <c r="N188" s="228"/>
      <c r="O188" s="228"/>
      <c r="P188" s="228"/>
      <c r="Q188" s="228"/>
      <c r="R188" s="228"/>
      <c r="S188" s="228"/>
      <c r="T188" s="229"/>
      <c r="AT188" s="230" t="s">
        <v>145</v>
      </c>
      <c r="AU188" s="230" t="s">
        <v>135</v>
      </c>
      <c r="AV188" s="12" t="s">
        <v>148</v>
      </c>
      <c r="AW188" s="12" t="s">
        <v>37</v>
      </c>
      <c r="AX188" s="12" t="s">
        <v>81</v>
      </c>
      <c r="AY188" s="230" t="s">
        <v>130</v>
      </c>
    </row>
    <row r="189" spans="2:65" s="1" customFormat="1" ht="22.5" customHeight="1">
      <c r="B189" s="41"/>
      <c r="C189" s="195" t="s">
        <v>326</v>
      </c>
      <c r="D189" s="195" t="s">
        <v>137</v>
      </c>
      <c r="E189" s="196" t="s">
        <v>327</v>
      </c>
      <c r="F189" s="197" t="s">
        <v>328</v>
      </c>
      <c r="G189" s="198" t="s">
        <v>140</v>
      </c>
      <c r="H189" s="199">
        <v>86</v>
      </c>
      <c r="I189" s="200"/>
      <c r="J189" s="201">
        <f>ROUND(I189*H189,2)</f>
        <v>0</v>
      </c>
      <c r="K189" s="197" t="s">
        <v>21</v>
      </c>
      <c r="L189" s="61"/>
      <c r="M189" s="202" t="s">
        <v>21</v>
      </c>
      <c r="N189" s="203" t="s">
        <v>45</v>
      </c>
      <c r="O189" s="42"/>
      <c r="P189" s="204">
        <f>O189*H189</f>
        <v>0</v>
      </c>
      <c r="Q189" s="204">
        <v>0</v>
      </c>
      <c r="R189" s="204">
        <f>Q189*H189</f>
        <v>0</v>
      </c>
      <c r="S189" s="204">
        <v>0</v>
      </c>
      <c r="T189" s="205">
        <f>S189*H189</f>
        <v>0</v>
      </c>
      <c r="AR189" s="24" t="s">
        <v>142</v>
      </c>
      <c r="AT189" s="24" t="s">
        <v>137</v>
      </c>
      <c r="AU189" s="24" t="s">
        <v>135</v>
      </c>
      <c r="AY189" s="24" t="s">
        <v>130</v>
      </c>
      <c r="BE189" s="206">
        <f>IF(N189="základní",J189,0)</f>
        <v>0</v>
      </c>
      <c r="BF189" s="206">
        <f>IF(N189="snížená",J189,0)</f>
        <v>0</v>
      </c>
      <c r="BG189" s="206">
        <f>IF(N189="zákl. přenesená",J189,0)</f>
        <v>0</v>
      </c>
      <c r="BH189" s="206">
        <f>IF(N189="sníž. přenesená",J189,0)</f>
        <v>0</v>
      </c>
      <c r="BI189" s="206">
        <f>IF(N189="nulová",J189,0)</f>
        <v>0</v>
      </c>
      <c r="BJ189" s="24" t="s">
        <v>135</v>
      </c>
      <c r="BK189" s="206">
        <f>ROUND(I189*H189,2)</f>
        <v>0</v>
      </c>
      <c r="BL189" s="24" t="s">
        <v>142</v>
      </c>
      <c r="BM189" s="24" t="s">
        <v>329</v>
      </c>
    </row>
    <row r="190" spans="2:65" s="11" customFormat="1" ht="10.75">
      <c r="B190" s="207"/>
      <c r="C190" s="208"/>
      <c r="D190" s="209" t="s">
        <v>145</v>
      </c>
      <c r="E190" s="210" t="s">
        <v>21</v>
      </c>
      <c r="F190" s="211" t="s">
        <v>330</v>
      </c>
      <c r="G190" s="208"/>
      <c r="H190" s="212">
        <v>86</v>
      </c>
      <c r="I190" s="213"/>
      <c r="J190" s="208"/>
      <c r="K190" s="208"/>
      <c r="L190" s="214"/>
      <c r="M190" s="215"/>
      <c r="N190" s="216"/>
      <c r="O190" s="216"/>
      <c r="P190" s="216"/>
      <c r="Q190" s="216"/>
      <c r="R190" s="216"/>
      <c r="S190" s="216"/>
      <c r="T190" s="217"/>
      <c r="AT190" s="218" t="s">
        <v>145</v>
      </c>
      <c r="AU190" s="218" t="s">
        <v>135</v>
      </c>
      <c r="AV190" s="11" t="s">
        <v>135</v>
      </c>
      <c r="AW190" s="11" t="s">
        <v>37</v>
      </c>
      <c r="AX190" s="11" t="s">
        <v>73</v>
      </c>
      <c r="AY190" s="218" t="s">
        <v>130</v>
      </c>
    </row>
    <row r="191" spans="2:65" s="12" customFormat="1" ht="10.75">
      <c r="B191" s="219"/>
      <c r="C191" s="220"/>
      <c r="D191" s="221" t="s">
        <v>145</v>
      </c>
      <c r="E191" s="222" t="s">
        <v>21</v>
      </c>
      <c r="F191" s="223" t="s">
        <v>147</v>
      </c>
      <c r="G191" s="220"/>
      <c r="H191" s="224">
        <v>86</v>
      </c>
      <c r="I191" s="225"/>
      <c r="J191" s="220"/>
      <c r="K191" s="220"/>
      <c r="L191" s="226"/>
      <c r="M191" s="227"/>
      <c r="N191" s="228"/>
      <c r="O191" s="228"/>
      <c r="P191" s="228"/>
      <c r="Q191" s="228"/>
      <c r="R191" s="228"/>
      <c r="S191" s="228"/>
      <c r="T191" s="229"/>
      <c r="AT191" s="230" t="s">
        <v>145</v>
      </c>
      <c r="AU191" s="230" t="s">
        <v>135</v>
      </c>
      <c r="AV191" s="12" t="s">
        <v>148</v>
      </c>
      <c r="AW191" s="12" t="s">
        <v>37</v>
      </c>
      <c r="AX191" s="12" t="s">
        <v>81</v>
      </c>
      <c r="AY191" s="230" t="s">
        <v>130</v>
      </c>
    </row>
    <row r="192" spans="2:65" s="1" customFormat="1" ht="31.5" customHeight="1">
      <c r="B192" s="41"/>
      <c r="C192" s="195" t="s">
        <v>331</v>
      </c>
      <c r="D192" s="195" t="s">
        <v>137</v>
      </c>
      <c r="E192" s="196" t="s">
        <v>332</v>
      </c>
      <c r="F192" s="197" t="s">
        <v>333</v>
      </c>
      <c r="G192" s="198" t="s">
        <v>140</v>
      </c>
      <c r="H192" s="199">
        <v>50.377000000000002</v>
      </c>
      <c r="I192" s="200"/>
      <c r="J192" s="201">
        <f>ROUND(I192*H192,2)</f>
        <v>0</v>
      </c>
      <c r="K192" s="197" t="s">
        <v>141</v>
      </c>
      <c r="L192" s="61"/>
      <c r="M192" s="202" t="s">
        <v>21</v>
      </c>
      <c r="N192" s="203" t="s">
        <v>45</v>
      </c>
      <c r="O192" s="42"/>
      <c r="P192" s="204">
        <f>O192*H192</f>
        <v>0</v>
      </c>
      <c r="Q192" s="204">
        <v>0</v>
      </c>
      <c r="R192" s="204">
        <f>Q192*H192</f>
        <v>0</v>
      </c>
      <c r="S192" s="204">
        <v>2.5999999999999999E-2</v>
      </c>
      <c r="T192" s="205">
        <f>S192*H192</f>
        <v>1.3098019999999999</v>
      </c>
      <c r="AR192" s="24" t="s">
        <v>142</v>
      </c>
      <c r="AT192" s="24" t="s">
        <v>137</v>
      </c>
      <c r="AU192" s="24" t="s">
        <v>135</v>
      </c>
      <c r="AY192" s="24" t="s">
        <v>130</v>
      </c>
      <c r="BE192" s="206">
        <f>IF(N192="základní",J192,0)</f>
        <v>0</v>
      </c>
      <c r="BF192" s="206">
        <f>IF(N192="snížená",J192,0)</f>
        <v>0</v>
      </c>
      <c r="BG192" s="206">
        <f>IF(N192="zákl. přenesená",J192,0)</f>
        <v>0</v>
      </c>
      <c r="BH192" s="206">
        <f>IF(N192="sníž. přenesená",J192,0)</f>
        <v>0</v>
      </c>
      <c r="BI192" s="206">
        <f>IF(N192="nulová",J192,0)</f>
        <v>0</v>
      </c>
      <c r="BJ192" s="24" t="s">
        <v>135</v>
      </c>
      <c r="BK192" s="206">
        <f>ROUND(I192*H192,2)</f>
        <v>0</v>
      </c>
      <c r="BL192" s="24" t="s">
        <v>142</v>
      </c>
      <c r="BM192" s="24" t="s">
        <v>334</v>
      </c>
    </row>
    <row r="193" spans="2:65" s="14" customFormat="1" ht="10.75">
      <c r="B193" s="244"/>
      <c r="C193" s="245"/>
      <c r="D193" s="209" t="s">
        <v>145</v>
      </c>
      <c r="E193" s="246" t="s">
        <v>21</v>
      </c>
      <c r="F193" s="247" t="s">
        <v>335</v>
      </c>
      <c r="G193" s="245"/>
      <c r="H193" s="248" t="s">
        <v>21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AT193" s="254" t="s">
        <v>145</v>
      </c>
      <c r="AU193" s="254" t="s">
        <v>135</v>
      </c>
      <c r="AV193" s="14" t="s">
        <v>81</v>
      </c>
      <c r="AW193" s="14" t="s">
        <v>37</v>
      </c>
      <c r="AX193" s="14" t="s">
        <v>73</v>
      </c>
      <c r="AY193" s="254" t="s">
        <v>130</v>
      </c>
    </row>
    <row r="194" spans="2:65" s="11" customFormat="1" ht="10.75">
      <c r="B194" s="207"/>
      <c r="C194" s="208"/>
      <c r="D194" s="209" t="s">
        <v>145</v>
      </c>
      <c r="E194" s="210" t="s">
        <v>21</v>
      </c>
      <c r="F194" s="211" t="s">
        <v>336</v>
      </c>
      <c r="G194" s="208"/>
      <c r="H194" s="212">
        <v>25.92</v>
      </c>
      <c r="I194" s="213"/>
      <c r="J194" s="208"/>
      <c r="K194" s="208"/>
      <c r="L194" s="214"/>
      <c r="M194" s="215"/>
      <c r="N194" s="216"/>
      <c r="O194" s="216"/>
      <c r="P194" s="216"/>
      <c r="Q194" s="216"/>
      <c r="R194" s="216"/>
      <c r="S194" s="216"/>
      <c r="T194" s="217"/>
      <c r="AT194" s="218" t="s">
        <v>145</v>
      </c>
      <c r="AU194" s="218" t="s">
        <v>135</v>
      </c>
      <c r="AV194" s="11" t="s">
        <v>135</v>
      </c>
      <c r="AW194" s="11" t="s">
        <v>37</v>
      </c>
      <c r="AX194" s="11" t="s">
        <v>73</v>
      </c>
      <c r="AY194" s="218" t="s">
        <v>130</v>
      </c>
    </row>
    <row r="195" spans="2:65" s="11" customFormat="1" ht="10.75">
      <c r="B195" s="207"/>
      <c r="C195" s="208"/>
      <c r="D195" s="209" t="s">
        <v>145</v>
      </c>
      <c r="E195" s="210" t="s">
        <v>21</v>
      </c>
      <c r="F195" s="211" t="s">
        <v>337</v>
      </c>
      <c r="G195" s="208"/>
      <c r="H195" s="212">
        <v>4.8</v>
      </c>
      <c r="I195" s="213"/>
      <c r="J195" s="208"/>
      <c r="K195" s="208"/>
      <c r="L195" s="214"/>
      <c r="M195" s="215"/>
      <c r="N195" s="216"/>
      <c r="O195" s="216"/>
      <c r="P195" s="216"/>
      <c r="Q195" s="216"/>
      <c r="R195" s="216"/>
      <c r="S195" s="216"/>
      <c r="T195" s="217"/>
      <c r="AT195" s="218" t="s">
        <v>145</v>
      </c>
      <c r="AU195" s="218" t="s">
        <v>135</v>
      </c>
      <c r="AV195" s="11" t="s">
        <v>135</v>
      </c>
      <c r="AW195" s="11" t="s">
        <v>37</v>
      </c>
      <c r="AX195" s="11" t="s">
        <v>73</v>
      </c>
      <c r="AY195" s="218" t="s">
        <v>130</v>
      </c>
    </row>
    <row r="196" spans="2:65" s="11" customFormat="1" ht="10.75">
      <c r="B196" s="207"/>
      <c r="C196" s="208"/>
      <c r="D196" s="209" t="s">
        <v>145</v>
      </c>
      <c r="E196" s="210" t="s">
        <v>21</v>
      </c>
      <c r="F196" s="211" t="s">
        <v>338</v>
      </c>
      <c r="G196" s="208"/>
      <c r="H196" s="212">
        <v>7.6</v>
      </c>
      <c r="I196" s="213"/>
      <c r="J196" s="208"/>
      <c r="K196" s="208"/>
      <c r="L196" s="214"/>
      <c r="M196" s="215"/>
      <c r="N196" s="216"/>
      <c r="O196" s="216"/>
      <c r="P196" s="216"/>
      <c r="Q196" s="216"/>
      <c r="R196" s="216"/>
      <c r="S196" s="216"/>
      <c r="T196" s="217"/>
      <c r="AT196" s="218" t="s">
        <v>145</v>
      </c>
      <c r="AU196" s="218" t="s">
        <v>135</v>
      </c>
      <c r="AV196" s="11" t="s">
        <v>135</v>
      </c>
      <c r="AW196" s="11" t="s">
        <v>37</v>
      </c>
      <c r="AX196" s="11" t="s">
        <v>73</v>
      </c>
      <c r="AY196" s="218" t="s">
        <v>130</v>
      </c>
    </row>
    <row r="197" spans="2:65" s="14" customFormat="1" ht="10.75">
      <c r="B197" s="244"/>
      <c r="C197" s="245"/>
      <c r="D197" s="209" t="s">
        <v>145</v>
      </c>
      <c r="E197" s="246" t="s">
        <v>21</v>
      </c>
      <c r="F197" s="247" t="s">
        <v>339</v>
      </c>
      <c r="G197" s="245"/>
      <c r="H197" s="248" t="s">
        <v>21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AT197" s="254" t="s">
        <v>145</v>
      </c>
      <c r="AU197" s="254" t="s">
        <v>135</v>
      </c>
      <c r="AV197" s="14" t="s">
        <v>81</v>
      </c>
      <c r="AW197" s="14" t="s">
        <v>37</v>
      </c>
      <c r="AX197" s="14" t="s">
        <v>73</v>
      </c>
      <c r="AY197" s="254" t="s">
        <v>130</v>
      </c>
    </row>
    <row r="198" spans="2:65" s="11" customFormat="1" ht="10.75">
      <c r="B198" s="207"/>
      <c r="C198" s="208"/>
      <c r="D198" s="209" t="s">
        <v>145</v>
      </c>
      <c r="E198" s="210" t="s">
        <v>21</v>
      </c>
      <c r="F198" s="211" t="s">
        <v>340</v>
      </c>
      <c r="G198" s="208"/>
      <c r="H198" s="212">
        <v>9.625</v>
      </c>
      <c r="I198" s="213"/>
      <c r="J198" s="208"/>
      <c r="K198" s="208"/>
      <c r="L198" s="214"/>
      <c r="M198" s="215"/>
      <c r="N198" s="216"/>
      <c r="O198" s="216"/>
      <c r="P198" s="216"/>
      <c r="Q198" s="216"/>
      <c r="R198" s="216"/>
      <c r="S198" s="216"/>
      <c r="T198" s="217"/>
      <c r="AT198" s="218" t="s">
        <v>145</v>
      </c>
      <c r="AU198" s="218" t="s">
        <v>135</v>
      </c>
      <c r="AV198" s="11" t="s">
        <v>135</v>
      </c>
      <c r="AW198" s="11" t="s">
        <v>37</v>
      </c>
      <c r="AX198" s="11" t="s">
        <v>73</v>
      </c>
      <c r="AY198" s="218" t="s">
        <v>130</v>
      </c>
    </row>
    <row r="199" spans="2:65" s="11" customFormat="1" ht="10.75">
      <c r="B199" s="207"/>
      <c r="C199" s="208"/>
      <c r="D199" s="209" t="s">
        <v>145</v>
      </c>
      <c r="E199" s="210" t="s">
        <v>21</v>
      </c>
      <c r="F199" s="211" t="s">
        <v>341</v>
      </c>
      <c r="G199" s="208"/>
      <c r="H199" s="212">
        <v>2.4319999999999999</v>
      </c>
      <c r="I199" s="213"/>
      <c r="J199" s="208"/>
      <c r="K199" s="208"/>
      <c r="L199" s="214"/>
      <c r="M199" s="215"/>
      <c r="N199" s="216"/>
      <c r="O199" s="216"/>
      <c r="P199" s="216"/>
      <c r="Q199" s="216"/>
      <c r="R199" s="216"/>
      <c r="S199" s="216"/>
      <c r="T199" s="217"/>
      <c r="AT199" s="218" t="s">
        <v>145</v>
      </c>
      <c r="AU199" s="218" t="s">
        <v>135</v>
      </c>
      <c r="AV199" s="11" t="s">
        <v>135</v>
      </c>
      <c r="AW199" s="11" t="s">
        <v>37</v>
      </c>
      <c r="AX199" s="11" t="s">
        <v>73</v>
      </c>
      <c r="AY199" s="218" t="s">
        <v>130</v>
      </c>
    </row>
    <row r="200" spans="2:65" s="12" customFormat="1" ht="10.75">
      <c r="B200" s="219"/>
      <c r="C200" s="220"/>
      <c r="D200" s="221" t="s">
        <v>145</v>
      </c>
      <c r="E200" s="222" t="s">
        <v>21</v>
      </c>
      <c r="F200" s="223" t="s">
        <v>147</v>
      </c>
      <c r="G200" s="220"/>
      <c r="H200" s="224">
        <v>50.377000000000002</v>
      </c>
      <c r="I200" s="225"/>
      <c r="J200" s="220"/>
      <c r="K200" s="220"/>
      <c r="L200" s="226"/>
      <c r="M200" s="227"/>
      <c r="N200" s="228"/>
      <c r="O200" s="228"/>
      <c r="P200" s="228"/>
      <c r="Q200" s="228"/>
      <c r="R200" s="228"/>
      <c r="S200" s="228"/>
      <c r="T200" s="229"/>
      <c r="AT200" s="230" t="s">
        <v>145</v>
      </c>
      <c r="AU200" s="230" t="s">
        <v>135</v>
      </c>
      <c r="AV200" s="12" t="s">
        <v>148</v>
      </c>
      <c r="AW200" s="12" t="s">
        <v>37</v>
      </c>
      <c r="AX200" s="12" t="s">
        <v>81</v>
      </c>
      <c r="AY200" s="230" t="s">
        <v>130</v>
      </c>
    </row>
    <row r="201" spans="2:65" s="1" customFormat="1" ht="31.5" customHeight="1">
      <c r="B201" s="41"/>
      <c r="C201" s="195" t="s">
        <v>342</v>
      </c>
      <c r="D201" s="195" t="s">
        <v>137</v>
      </c>
      <c r="E201" s="196" t="s">
        <v>343</v>
      </c>
      <c r="F201" s="197" t="s">
        <v>344</v>
      </c>
      <c r="G201" s="198" t="s">
        <v>278</v>
      </c>
      <c r="H201" s="258"/>
      <c r="I201" s="200"/>
      <c r="J201" s="201">
        <f>ROUND(I201*H201,2)</f>
        <v>0</v>
      </c>
      <c r="K201" s="197" t="s">
        <v>141</v>
      </c>
      <c r="L201" s="61"/>
      <c r="M201" s="202" t="s">
        <v>21</v>
      </c>
      <c r="N201" s="203" t="s">
        <v>45</v>
      </c>
      <c r="O201" s="42"/>
      <c r="P201" s="204">
        <f>O201*H201</f>
        <v>0</v>
      </c>
      <c r="Q201" s="204">
        <v>0</v>
      </c>
      <c r="R201" s="204">
        <f>Q201*H201</f>
        <v>0</v>
      </c>
      <c r="S201" s="204">
        <v>0</v>
      </c>
      <c r="T201" s="205">
        <f>S201*H201</f>
        <v>0</v>
      </c>
      <c r="AR201" s="24" t="s">
        <v>142</v>
      </c>
      <c r="AT201" s="24" t="s">
        <v>137</v>
      </c>
      <c r="AU201" s="24" t="s">
        <v>135</v>
      </c>
      <c r="AY201" s="24" t="s">
        <v>130</v>
      </c>
      <c r="BE201" s="206">
        <f>IF(N201="základní",J201,0)</f>
        <v>0</v>
      </c>
      <c r="BF201" s="206">
        <f>IF(N201="snížená",J201,0)</f>
        <v>0</v>
      </c>
      <c r="BG201" s="206">
        <f>IF(N201="zákl. přenesená",J201,0)</f>
        <v>0</v>
      </c>
      <c r="BH201" s="206">
        <f>IF(N201="sníž. přenesená",J201,0)</f>
        <v>0</v>
      </c>
      <c r="BI201" s="206">
        <f>IF(N201="nulová",J201,0)</f>
        <v>0</v>
      </c>
      <c r="BJ201" s="24" t="s">
        <v>135</v>
      </c>
      <c r="BK201" s="206">
        <f>ROUND(I201*H201,2)</f>
        <v>0</v>
      </c>
      <c r="BL201" s="24" t="s">
        <v>142</v>
      </c>
      <c r="BM201" s="24" t="s">
        <v>345</v>
      </c>
    </row>
    <row r="202" spans="2:65" s="10" customFormat="1" ht="29.9" customHeight="1">
      <c r="B202" s="176"/>
      <c r="C202" s="177"/>
      <c r="D202" s="192" t="s">
        <v>72</v>
      </c>
      <c r="E202" s="193" t="s">
        <v>346</v>
      </c>
      <c r="F202" s="193" t="s">
        <v>347</v>
      </c>
      <c r="G202" s="177"/>
      <c r="H202" s="177"/>
      <c r="I202" s="180"/>
      <c r="J202" s="194">
        <f>BK202</f>
        <v>0</v>
      </c>
      <c r="K202" s="177"/>
      <c r="L202" s="182"/>
      <c r="M202" s="183"/>
      <c r="N202" s="184"/>
      <c r="O202" s="184"/>
      <c r="P202" s="185">
        <f>P203+SUM(P204:P307)</f>
        <v>0</v>
      </c>
      <c r="Q202" s="184"/>
      <c r="R202" s="185">
        <f>R203+SUM(R204:R307)</f>
        <v>0.11116219999999999</v>
      </c>
      <c r="S202" s="184"/>
      <c r="T202" s="186">
        <f>T203+SUM(T204:T307)</f>
        <v>4.3279898999999995</v>
      </c>
      <c r="AR202" s="187" t="s">
        <v>135</v>
      </c>
      <c r="AT202" s="188" t="s">
        <v>72</v>
      </c>
      <c r="AU202" s="188" t="s">
        <v>81</v>
      </c>
      <c r="AY202" s="187" t="s">
        <v>130</v>
      </c>
      <c r="BK202" s="189">
        <f>BK203+SUM(BK204:BK307)</f>
        <v>0</v>
      </c>
    </row>
    <row r="203" spans="2:65" s="1" customFormat="1" ht="22.5" customHeight="1">
      <c r="B203" s="41"/>
      <c r="C203" s="195" t="s">
        <v>348</v>
      </c>
      <c r="D203" s="195" t="s">
        <v>137</v>
      </c>
      <c r="E203" s="196" t="s">
        <v>349</v>
      </c>
      <c r="F203" s="197" t="s">
        <v>350</v>
      </c>
      <c r="G203" s="198" t="s">
        <v>351</v>
      </c>
      <c r="H203" s="199">
        <v>4</v>
      </c>
      <c r="I203" s="200"/>
      <c r="J203" s="201">
        <f>ROUND(I203*H203,2)</f>
        <v>0</v>
      </c>
      <c r="K203" s="197" t="s">
        <v>21</v>
      </c>
      <c r="L203" s="61"/>
      <c r="M203" s="202" t="s">
        <v>21</v>
      </c>
      <c r="N203" s="203" t="s">
        <v>45</v>
      </c>
      <c r="O203" s="42"/>
      <c r="P203" s="204">
        <f>O203*H203</f>
        <v>0</v>
      </c>
      <c r="Q203" s="204">
        <v>0</v>
      </c>
      <c r="R203" s="204">
        <f>Q203*H203</f>
        <v>0</v>
      </c>
      <c r="S203" s="204">
        <v>0</v>
      </c>
      <c r="T203" s="205">
        <f>S203*H203</f>
        <v>0</v>
      </c>
      <c r="AR203" s="24" t="s">
        <v>142</v>
      </c>
      <c r="AT203" s="24" t="s">
        <v>137</v>
      </c>
      <c r="AU203" s="24" t="s">
        <v>135</v>
      </c>
      <c r="AY203" s="24" t="s">
        <v>130</v>
      </c>
      <c r="BE203" s="206">
        <f>IF(N203="základní",J203,0)</f>
        <v>0</v>
      </c>
      <c r="BF203" s="206">
        <f>IF(N203="snížená",J203,0)</f>
        <v>0</v>
      </c>
      <c r="BG203" s="206">
        <f>IF(N203="zákl. přenesená",J203,0)</f>
        <v>0</v>
      </c>
      <c r="BH203" s="206">
        <f>IF(N203="sníž. přenesená",J203,0)</f>
        <v>0</v>
      </c>
      <c r="BI203" s="206">
        <f>IF(N203="nulová",J203,0)</f>
        <v>0</v>
      </c>
      <c r="BJ203" s="24" t="s">
        <v>135</v>
      </c>
      <c r="BK203" s="206">
        <f>ROUND(I203*H203,2)</f>
        <v>0</v>
      </c>
      <c r="BL203" s="24" t="s">
        <v>142</v>
      </c>
      <c r="BM203" s="24" t="s">
        <v>352</v>
      </c>
    </row>
    <row r="204" spans="2:65" s="1" customFormat="1" ht="22.5" customHeight="1">
      <c r="B204" s="41"/>
      <c r="C204" s="195" t="s">
        <v>353</v>
      </c>
      <c r="D204" s="195" t="s">
        <v>137</v>
      </c>
      <c r="E204" s="196" t="s">
        <v>354</v>
      </c>
      <c r="F204" s="197" t="s">
        <v>355</v>
      </c>
      <c r="G204" s="198" t="s">
        <v>351</v>
      </c>
      <c r="H204" s="199">
        <v>3</v>
      </c>
      <c r="I204" s="200"/>
      <c r="J204" s="201">
        <f>ROUND(I204*H204,2)</f>
        <v>0</v>
      </c>
      <c r="K204" s="197" t="s">
        <v>21</v>
      </c>
      <c r="L204" s="61"/>
      <c r="M204" s="202" t="s">
        <v>21</v>
      </c>
      <c r="N204" s="203" t="s">
        <v>45</v>
      </c>
      <c r="O204" s="42"/>
      <c r="P204" s="204">
        <f>O204*H204</f>
        <v>0</v>
      </c>
      <c r="Q204" s="204">
        <v>0</v>
      </c>
      <c r="R204" s="204">
        <f>Q204*H204</f>
        <v>0</v>
      </c>
      <c r="S204" s="204">
        <v>0</v>
      </c>
      <c r="T204" s="205">
        <f>S204*H204</f>
        <v>0</v>
      </c>
      <c r="AR204" s="24" t="s">
        <v>142</v>
      </c>
      <c r="AT204" s="24" t="s">
        <v>137</v>
      </c>
      <c r="AU204" s="24" t="s">
        <v>135</v>
      </c>
      <c r="AY204" s="24" t="s">
        <v>130</v>
      </c>
      <c r="BE204" s="206">
        <f>IF(N204="základní",J204,0)</f>
        <v>0</v>
      </c>
      <c r="BF204" s="206">
        <f>IF(N204="snížená",J204,0)</f>
        <v>0</v>
      </c>
      <c r="BG204" s="206">
        <f>IF(N204="zákl. přenesená",J204,0)</f>
        <v>0</v>
      </c>
      <c r="BH204" s="206">
        <f>IF(N204="sníž. přenesená",J204,0)</f>
        <v>0</v>
      </c>
      <c r="BI204" s="206">
        <f>IF(N204="nulová",J204,0)</f>
        <v>0</v>
      </c>
      <c r="BJ204" s="24" t="s">
        <v>135</v>
      </c>
      <c r="BK204" s="206">
        <f>ROUND(I204*H204,2)</f>
        <v>0</v>
      </c>
      <c r="BL204" s="24" t="s">
        <v>142</v>
      </c>
      <c r="BM204" s="24" t="s">
        <v>356</v>
      </c>
    </row>
    <row r="205" spans="2:65" s="1" customFormat="1" ht="22.5" customHeight="1">
      <c r="B205" s="41"/>
      <c r="C205" s="195" t="s">
        <v>357</v>
      </c>
      <c r="D205" s="195" t="s">
        <v>137</v>
      </c>
      <c r="E205" s="196" t="s">
        <v>358</v>
      </c>
      <c r="F205" s="197" t="s">
        <v>359</v>
      </c>
      <c r="G205" s="198" t="s">
        <v>178</v>
      </c>
      <c r="H205" s="199">
        <v>47.3</v>
      </c>
      <c r="I205" s="200"/>
      <c r="J205" s="201">
        <f>ROUND(I205*H205,2)</f>
        <v>0</v>
      </c>
      <c r="K205" s="197" t="s">
        <v>141</v>
      </c>
      <c r="L205" s="61"/>
      <c r="M205" s="202" t="s">
        <v>21</v>
      </c>
      <c r="N205" s="203" t="s">
        <v>45</v>
      </c>
      <c r="O205" s="42"/>
      <c r="P205" s="204">
        <f>O205*H205</f>
        <v>0</v>
      </c>
      <c r="Q205" s="204">
        <v>0</v>
      </c>
      <c r="R205" s="204">
        <f>Q205*H205</f>
        <v>0</v>
      </c>
      <c r="S205" s="204">
        <v>1.6999999999999999E-3</v>
      </c>
      <c r="T205" s="205">
        <f>S205*H205</f>
        <v>8.0409999999999995E-2</v>
      </c>
      <c r="AR205" s="24" t="s">
        <v>142</v>
      </c>
      <c r="AT205" s="24" t="s">
        <v>137</v>
      </c>
      <c r="AU205" s="24" t="s">
        <v>135</v>
      </c>
      <c r="AY205" s="24" t="s">
        <v>130</v>
      </c>
      <c r="BE205" s="206">
        <f>IF(N205="základní",J205,0)</f>
        <v>0</v>
      </c>
      <c r="BF205" s="206">
        <f>IF(N205="snížená",J205,0)</f>
        <v>0</v>
      </c>
      <c r="BG205" s="206">
        <f>IF(N205="zákl. přenesená",J205,0)</f>
        <v>0</v>
      </c>
      <c r="BH205" s="206">
        <f>IF(N205="sníž. přenesená",J205,0)</f>
        <v>0</v>
      </c>
      <c r="BI205" s="206">
        <f>IF(N205="nulová",J205,0)</f>
        <v>0</v>
      </c>
      <c r="BJ205" s="24" t="s">
        <v>135</v>
      </c>
      <c r="BK205" s="206">
        <f>ROUND(I205*H205,2)</f>
        <v>0</v>
      </c>
      <c r="BL205" s="24" t="s">
        <v>142</v>
      </c>
      <c r="BM205" s="24" t="s">
        <v>360</v>
      </c>
    </row>
    <row r="206" spans="2:65" s="11" customFormat="1" ht="10.75">
      <c r="B206" s="207"/>
      <c r="C206" s="208"/>
      <c r="D206" s="209" t="s">
        <v>145</v>
      </c>
      <c r="E206" s="210" t="s">
        <v>21</v>
      </c>
      <c r="F206" s="211" t="s">
        <v>361</v>
      </c>
      <c r="G206" s="208"/>
      <c r="H206" s="212">
        <v>47.3</v>
      </c>
      <c r="I206" s="213"/>
      <c r="J206" s="208"/>
      <c r="K206" s="208"/>
      <c r="L206" s="214"/>
      <c r="M206" s="215"/>
      <c r="N206" s="216"/>
      <c r="O206" s="216"/>
      <c r="P206" s="216"/>
      <c r="Q206" s="216"/>
      <c r="R206" s="216"/>
      <c r="S206" s="216"/>
      <c r="T206" s="217"/>
      <c r="AT206" s="218" t="s">
        <v>145</v>
      </c>
      <c r="AU206" s="218" t="s">
        <v>135</v>
      </c>
      <c r="AV206" s="11" t="s">
        <v>135</v>
      </c>
      <c r="AW206" s="11" t="s">
        <v>37</v>
      </c>
      <c r="AX206" s="11" t="s">
        <v>73</v>
      </c>
      <c r="AY206" s="218" t="s">
        <v>130</v>
      </c>
    </row>
    <row r="207" spans="2:65" s="12" customFormat="1" ht="10.75">
      <c r="B207" s="219"/>
      <c r="C207" s="220"/>
      <c r="D207" s="221" t="s">
        <v>145</v>
      </c>
      <c r="E207" s="222" t="s">
        <v>21</v>
      </c>
      <c r="F207" s="223" t="s">
        <v>147</v>
      </c>
      <c r="G207" s="220"/>
      <c r="H207" s="224">
        <v>47.3</v>
      </c>
      <c r="I207" s="225"/>
      <c r="J207" s="220"/>
      <c r="K207" s="220"/>
      <c r="L207" s="226"/>
      <c r="M207" s="227"/>
      <c r="N207" s="228"/>
      <c r="O207" s="228"/>
      <c r="P207" s="228"/>
      <c r="Q207" s="228"/>
      <c r="R207" s="228"/>
      <c r="S207" s="228"/>
      <c r="T207" s="229"/>
      <c r="AT207" s="230" t="s">
        <v>145</v>
      </c>
      <c r="AU207" s="230" t="s">
        <v>135</v>
      </c>
      <c r="AV207" s="12" t="s">
        <v>148</v>
      </c>
      <c r="AW207" s="12" t="s">
        <v>37</v>
      </c>
      <c r="AX207" s="12" t="s">
        <v>81</v>
      </c>
      <c r="AY207" s="230" t="s">
        <v>130</v>
      </c>
    </row>
    <row r="208" spans="2:65" s="1" customFormat="1" ht="22.5" customHeight="1">
      <c r="B208" s="41"/>
      <c r="C208" s="195" t="s">
        <v>362</v>
      </c>
      <c r="D208" s="195" t="s">
        <v>137</v>
      </c>
      <c r="E208" s="196" t="s">
        <v>363</v>
      </c>
      <c r="F208" s="197" t="s">
        <v>364</v>
      </c>
      <c r="G208" s="198" t="s">
        <v>178</v>
      </c>
      <c r="H208" s="199">
        <v>66.67</v>
      </c>
      <c r="I208" s="200"/>
      <c r="J208" s="201">
        <f>ROUND(I208*H208,2)</f>
        <v>0</v>
      </c>
      <c r="K208" s="197" t="s">
        <v>141</v>
      </c>
      <c r="L208" s="61"/>
      <c r="M208" s="202" t="s">
        <v>21</v>
      </c>
      <c r="N208" s="203" t="s">
        <v>45</v>
      </c>
      <c r="O208" s="42"/>
      <c r="P208" s="204">
        <f>O208*H208</f>
        <v>0</v>
      </c>
      <c r="Q208" s="204">
        <v>0</v>
      </c>
      <c r="R208" s="204">
        <f>Q208*H208</f>
        <v>0</v>
      </c>
      <c r="S208" s="204">
        <v>1.7700000000000001E-3</v>
      </c>
      <c r="T208" s="205">
        <f>S208*H208</f>
        <v>0.11800590000000001</v>
      </c>
      <c r="AR208" s="24" t="s">
        <v>142</v>
      </c>
      <c r="AT208" s="24" t="s">
        <v>137</v>
      </c>
      <c r="AU208" s="24" t="s">
        <v>135</v>
      </c>
      <c r="AY208" s="24" t="s">
        <v>130</v>
      </c>
      <c r="BE208" s="206">
        <f>IF(N208="základní",J208,0)</f>
        <v>0</v>
      </c>
      <c r="BF208" s="206">
        <f>IF(N208="snížená",J208,0)</f>
        <v>0</v>
      </c>
      <c r="BG208" s="206">
        <f>IF(N208="zákl. přenesená",J208,0)</f>
        <v>0</v>
      </c>
      <c r="BH208" s="206">
        <f>IF(N208="sníž. přenesená",J208,0)</f>
        <v>0</v>
      </c>
      <c r="BI208" s="206">
        <f>IF(N208="nulová",J208,0)</f>
        <v>0</v>
      </c>
      <c r="BJ208" s="24" t="s">
        <v>135</v>
      </c>
      <c r="BK208" s="206">
        <f>ROUND(I208*H208,2)</f>
        <v>0</v>
      </c>
      <c r="BL208" s="24" t="s">
        <v>142</v>
      </c>
      <c r="BM208" s="24" t="s">
        <v>365</v>
      </c>
    </row>
    <row r="209" spans="2:65" s="11" customFormat="1" ht="10.75">
      <c r="B209" s="207"/>
      <c r="C209" s="208"/>
      <c r="D209" s="209" t="s">
        <v>145</v>
      </c>
      <c r="E209" s="210" t="s">
        <v>21</v>
      </c>
      <c r="F209" s="211" t="s">
        <v>366</v>
      </c>
      <c r="G209" s="208"/>
      <c r="H209" s="212">
        <v>66.67</v>
      </c>
      <c r="I209" s="213"/>
      <c r="J209" s="208"/>
      <c r="K209" s="208"/>
      <c r="L209" s="214"/>
      <c r="M209" s="215"/>
      <c r="N209" s="216"/>
      <c r="O209" s="216"/>
      <c r="P209" s="216"/>
      <c r="Q209" s="216"/>
      <c r="R209" s="216"/>
      <c r="S209" s="216"/>
      <c r="T209" s="217"/>
      <c r="AT209" s="218" t="s">
        <v>145</v>
      </c>
      <c r="AU209" s="218" t="s">
        <v>135</v>
      </c>
      <c r="AV209" s="11" t="s">
        <v>135</v>
      </c>
      <c r="AW209" s="11" t="s">
        <v>37</v>
      </c>
      <c r="AX209" s="11" t="s">
        <v>73</v>
      </c>
      <c r="AY209" s="218" t="s">
        <v>130</v>
      </c>
    </row>
    <row r="210" spans="2:65" s="12" customFormat="1" ht="10.75">
      <c r="B210" s="219"/>
      <c r="C210" s="220"/>
      <c r="D210" s="221" t="s">
        <v>145</v>
      </c>
      <c r="E210" s="222" t="s">
        <v>21</v>
      </c>
      <c r="F210" s="223" t="s">
        <v>147</v>
      </c>
      <c r="G210" s="220"/>
      <c r="H210" s="224">
        <v>66.67</v>
      </c>
      <c r="I210" s="225"/>
      <c r="J210" s="220"/>
      <c r="K210" s="220"/>
      <c r="L210" s="226"/>
      <c r="M210" s="227"/>
      <c r="N210" s="228"/>
      <c r="O210" s="228"/>
      <c r="P210" s="228"/>
      <c r="Q210" s="228"/>
      <c r="R210" s="228"/>
      <c r="S210" s="228"/>
      <c r="T210" s="229"/>
      <c r="AT210" s="230" t="s">
        <v>145</v>
      </c>
      <c r="AU210" s="230" t="s">
        <v>135</v>
      </c>
      <c r="AV210" s="12" t="s">
        <v>148</v>
      </c>
      <c r="AW210" s="12" t="s">
        <v>37</v>
      </c>
      <c r="AX210" s="12" t="s">
        <v>81</v>
      </c>
      <c r="AY210" s="230" t="s">
        <v>130</v>
      </c>
    </row>
    <row r="211" spans="2:65" s="1" customFormat="1" ht="22.5" customHeight="1">
      <c r="B211" s="41"/>
      <c r="C211" s="195" t="s">
        <v>367</v>
      </c>
      <c r="D211" s="195" t="s">
        <v>137</v>
      </c>
      <c r="E211" s="196" t="s">
        <v>368</v>
      </c>
      <c r="F211" s="197" t="s">
        <v>369</v>
      </c>
      <c r="G211" s="198" t="s">
        <v>178</v>
      </c>
      <c r="H211" s="199">
        <v>35.299999999999997</v>
      </c>
      <c r="I211" s="200"/>
      <c r="J211" s="201">
        <f>ROUND(I211*H211,2)</f>
        <v>0</v>
      </c>
      <c r="K211" s="197" t="s">
        <v>141</v>
      </c>
      <c r="L211" s="61"/>
      <c r="M211" s="202" t="s">
        <v>21</v>
      </c>
      <c r="N211" s="203" t="s">
        <v>45</v>
      </c>
      <c r="O211" s="42"/>
      <c r="P211" s="204">
        <f>O211*H211</f>
        <v>0</v>
      </c>
      <c r="Q211" s="204">
        <v>0</v>
      </c>
      <c r="R211" s="204">
        <f>Q211*H211</f>
        <v>0</v>
      </c>
      <c r="S211" s="204">
        <v>1.91E-3</v>
      </c>
      <c r="T211" s="205">
        <f>S211*H211</f>
        <v>6.7422999999999997E-2</v>
      </c>
      <c r="AR211" s="24" t="s">
        <v>142</v>
      </c>
      <c r="AT211" s="24" t="s">
        <v>137</v>
      </c>
      <c r="AU211" s="24" t="s">
        <v>135</v>
      </c>
      <c r="AY211" s="24" t="s">
        <v>130</v>
      </c>
      <c r="BE211" s="206">
        <f>IF(N211="základní",J211,0)</f>
        <v>0</v>
      </c>
      <c r="BF211" s="206">
        <f>IF(N211="snížená",J211,0)</f>
        <v>0</v>
      </c>
      <c r="BG211" s="206">
        <f>IF(N211="zákl. přenesená",J211,0)</f>
        <v>0</v>
      </c>
      <c r="BH211" s="206">
        <f>IF(N211="sníž. přenesená",J211,0)</f>
        <v>0</v>
      </c>
      <c r="BI211" s="206">
        <f>IF(N211="nulová",J211,0)</f>
        <v>0</v>
      </c>
      <c r="BJ211" s="24" t="s">
        <v>135</v>
      </c>
      <c r="BK211" s="206">
        <f>ROUND(I211*H211,2)</f>
        <v>0</v>
      </c>
      <c r="BL211" s="24" t="s">
        <v>142</v>
      </c>
      <c r="BM211" s="24" t="s">
        <v>370</v>
      </c>
    </row>
    <row r="212" spans="2:65" s="11" customFormat="1" ht="10.75">
      <c r="B212" s="207"/>
      <c r="C212" s="208"/>
      <c r="D212" s="209" t="s">
        <v>145</v>
      </c>
      <c r="E212" s="210" t="s">
        <v>21</v>
      </c>
      <c r="F212" s="211" t="s">
        <v>371</v>
      </c>
      <c r="G212" s="208"/>
      <c r="H212" s="212">
        <v>35.299999999999997</v>
      </c>
      <c r="I212" s="213"/>
      <c r="J212" s="208"/>
      <c r="K212" s="208"/>
      <c r="L212" s="214"/>
      <c r="M212" s="215"/>
      <c r="N212" s="216"/>
      <c r="O212" s="216"/>
      <c r="P212" s="216"/>
      <c r="Q212" s="216"/>
      <c r="R212" s="216"/>
      <c r="S212" s="216"/>
      <c r="T212" s="217"/>
      <c r="AT212" s="218" t="s">
        <v>145</v>
      </c>
      <c r="AU212" s="218" t="s">
        <v>135</v>
      </c>
      <c r="AV212" s="11" t="s">
        <v>135</v>
      </c>
      <c r="AW212" s="11" t="s">
        <v>37</v>
      </c>
      <c r="AX212" s="11" t="s">
        <v>73</v>
      </c>
      <c r="AY212" s="218" t="s">
        <v>130</v>
      </c>
    </row>
    <row r="213" spans="2:65" s="12" customFormat="1" ht="10.75">
      <c r="B213" s="219"/>
      <c r="C213" s="220"/>
      <c r="D213" s="221" t="s">
        <v>145</v>
      </c>
      <c r="E213" s="222" t="s">
        <v>21</v>
      </c>
      <c r="F213" s="223" t="s">
        <v>147</v>
      </c>
      <c r="G213" s="220"/>
      <c r="H213" s="224">
        <v>35.299999999999997</v>
      </c>
      <c r="I213" s="225"/>
      <c r="J213" s="220"/>
      <c r="K213" s="220"/>
      <c r="L213" s="226"/>
      <c r="M213" s="227"/>
      <c r="N213" s="228"/>
      <c r="O213" s="228"/>
      <c r="P213" s="228"/>
      <c r="Q213" s="228"/>
      <c r="R213" s="228"/>
      <c r="S213" s="228"/>
      <c r="T213" s="229"/>
      <c r="AT213" s="230" t="s">
        <v>145</v>
      </c>
      <c r="AU213" s="230" t="s">
        <v>135</v>
      </c>
      <c r="AV213" s="12" t="s">
        <v>148</v>
      </c>
      <c r="AW213" s="12" t="s">
        <v>37</v>
      </c>
      <c r="AX213" s="12" t="s">
        <v>81</v>
      </c>
      <c r="AY213" s="230" t="s">
        <v>130</v>
      </c>
    </row>
    <row r="214" spans="2:65" s="1" customFormat="1" ht="22.5" customHeight="1">
      <c r="B214" s="41"/>
      <c r="C214" s="195" t="s">
        <v>372</v>
      </c>
      <c r="D214" s="195" t="s">
        <v>137</v>
      </c>
      <c r="E214" s="196" t="s">
        <v>373</v>
      </c>
      <c r="F214" s="197" t="s">
        <v>374</v>
      </c>
      <c r="G214" s="198" t="s">
        <v>178</v>
      </c>
      <c r="H214" s="199">
        <v>10</v>
      </c>
      <c r="I214" s="200"/>
      <c r="J214" s="201">
        <f>ROUND(I214*H214,2)</f>
        <v>0</v>
      </c>
      <c r="K214" s="197" t="s">
        <v>141</v>
      </c>
      <c r="L214" s="61"/>
      <c r="M214" s="202" t="s">
        <v>21</v>
      </c>
      <c r="N214" s="203" t="s">
        <v>45</v>
      </c>
      <c r="O214" s="42"/>
      <c r="P214" s="204">
        <f>O214*H214</f>
        <v>0</v>
      </c>
      <c r="Q214" s="204">
        <v>0</v>
      </c>
      <c r="R214" s="204">
        <f>Q214*H214</f>
        <v>0</v>
      </c>
      <c r="S214" s="204">
        <v>1.67E-3</v>
      </c>
      <c r="T214" s="205">
        <f>S214*H214</f>
        <v>1.67E-2</v>
      </c>
      <c r="AR214" s="24" t="s">
        <v>142</v>
      </c>
      <c r="AT214" s="24" t="s">
        <v>137</v>
      </c>
      <c r="AU214" s="24" t="s">
        <v>135</v>
      </c>
      <c r="AY214" s="24" t="s">
        <v>130</v>
      </c>
      <c r="BE214" s="206">
        <f>IF(N214="základní",J214,0)</f>
        <v>0</v>
      </c>
      <c r="BF214" s="206">
        <f>IF(N214="snížená",J214,0)</f>
        <v>0</v>
      </c>
      <c r="BG214" s="206">
        <f>IF(N214="zákl. přenesená",J214,0)</f>
        <v>0</v>
      </c>
      <c r="BH214" s="206">
        <f>IF(N214="sníž. přenesená",J214,0)</f>
        <v>0</v>
      </c>
      <c r="BI214" s="206">
        <f>IF(N214="nulová",J214,0)</f>
        <v>0</v>
      </c>
      <c r="BJ214" s="24" t="s">
        <v>135</v>
      </c>
      <c r="BK214" s="206">
        <f>ROUND(I214*H214,2)</f>
        <v>0</v>
      </c>
      <c r="BL214" s="24" t="s">
        <v>142</v>
      </c>
      <c r="BM214" s="24" t="s">
        <v>375</v>
      </c>
    </row>
    <row r="215" spans="2:65" s="11" customFormat="1" ht="10.75">
      <c r="B215" s="207"/>
      <c r="C215" s="208"/>
      <c r="D215" s="209" t="s">
        <v>145</v>
      </c>
      <c r="E215" s="210" t="s">
        <v>21</v>
      </c>
      <c r="F215" s="211" t="s">
        <v>376</v>
      </c>
      <c r="G215" s="208"/>
      <c r="H215" s="212">
        <v>10</v>
      </c>
      <c r="I215" s="213"/>
      <c r="J215" s="208"/>
      <c r="K215" s="208"/>
      <c r="L215" s="214"/>
      <c r="M215" s="215"/>
      <c r="N215" s="216"/>
      <c r="O215" s="216"/>
      <c r="P215" s="216"/>
      <c r="Q215" s="216"/>
      <c r="R215" s="216"/>
      <c r="S215" s="216"/>
      <c r="T215" s="217"/>
      <c r="AT215" s="218" t="s">
        <v>145</v>
      </c>
      <c r="AU215" s="218" t="s">
        <v>135</v>
      </c>
      <c r="AV215" s="11" t="s">
        <v>135</v>
      </c>
      <c r="AW215" s="11" t="s">
        <v>37</v>
      </c>
      <c r="AX215" s="11" t="s">
        <v>73</v>
      </c>
      <c r="AY215" s="218" t="s">
        <v>130</v>
      </c>
    </row>
    <row r="216" spans="2:65" s="12" customFormat="1" ht="10.75">
      <c r="B216" s="219"/>
      <c r="C216" s="220"/>
      <c r="D216" s="221" t="s">
        <v>145</v>
      </c>
      <c r="E216" s="222" t="s">
        <v>21</v>
      </c>
      <c r="F216" s="223" t="s">
        <v>147</v>
      </c>
      <c r="G216" s="220"/>
      <c r="H216" s="224">
        <v>10</v>
      </c>
      <c r="I216" s="225"/>
      <c r="J216" s="220"/>
      <c r="K216" s="220"/>
      <c r="L216" s="226"/>
      <c r="M216" s="227"/>
      <c r="N216" s="228"/>
      <c r="O216" s="228"/>
      <c r="P216" s="228"/>
      <c r="Q216" s="228"/>
      <c r="R216" s="228"/>
      <c r="S216" s="228"/>
      <c r="T216" s="229"/>
      <c r="AT216" s="230" t="s">
        <v>145</v>
      </c>
      <c r="AU216" s="230" t="s">
        <v>135</v>
      </c>
      <c r="AV216" s="12" t="s">
        <v>148</v>
      </c>
      <c r="AW216" s="12" t="s">
        <v>37</v>
      </c>
      <c r="AX216" s="12" t="s">
        <v>81</v>
      </c>
      <c r="AY216" s="230" t="s">
        <v>130</v>
      </c>
    </row>
    <row r="217" spans="2:65" s="1" customFormat="1" ht="22.5" customHeight="1">
      <c r="B217" s="41"/>
      <c r="C217" s="195" t="s">
        <v>377</v>
      </c>
      <c r="D217" s="195" t="s">
        <v>137</v>
      </c>
      <c r="E217" s="196" t="s">
        <v>378</v>
      </c>
      <c r="F217" s="197" t="s">
        <v>379</v>
      </c>
      <c r="G217" s="198" t="s">
        <v>178</v>
      </c>
      <c r="H217" s="199">
        <v>89.59</v>
      </c>
      <c r="I217" s="200"/>
      <c r="J217" s="201">
        <f>ROUND(I217*H217,2)</f>
        <v>0</v>
      </c>
      <c r="K217" s="197" t="s">
        <v>141</v>
      </c>
      <c r="L217" s="61"/>
      <c r="M217" s="202" t="s">
        <v>21</v>
      </c>
      <c r="N217" s="203" t="s">
        <v>45</v>
      </c>
      <c r="O217" s="42"/>
      <c r="P217" s="204">
        <f>O217*H217</f>
        <v>0</v>
      </c>
      <c r="Q217" s="204">
        <v>0</v>
      </c>
      <c r="R217" s="204">
        <f>Q217*H217</f>
        <v>0</v>
      </c>
      <c r="S217" s="204">
        <v>1.75E-3</v>
      </c>
      <c r="T217" s="205">
        <f>S217*H217</f>
        <v>0.15678250000000002</v>
      </c>
      <c r="AR217" s="24" t="s">
        <v>142</v>
      </c>
      <c r="AT217" s="24" t="s">
        <v>137</v>
      </c>
      <c r="AU217" s="24" t="s">
        <v>135</v>
      </c>
      <c r="AY217" s="24" t="s">
        <v>130</v>
      </c>
      <c r="BE217" s="206">
        <f>IF(N217="základní",J217,0)</f>
        <v>0</v>
      </c>
      <c r="BF217" s="206">
        <f>IF(N217="snížená",J217,0)</f>
        <v>0</v>
      </c>
      <c r="BG217" s="206">
        <f>IF(N217="zákl. přenesená",J217,0)</f>
        <v>0</v>
      </c>
      <c r="BH217" s="206">
        <f>IF(N217="sníž. přenesená",J217,0)</f>
        <v>0</v>
      </c>
      <c r="BI217" s="206">
        <f>IF(N217="nulová",J217,0)</f>
        <v>0</v>
      </c>
      <c r="BJ217" s="24" t="s">
        <v>135</v>
      </c>
      <c r="BK217" s="206">
        <f>ROUND(I217*H217,2)</f>
        <v>0</v>
      </c>
      <c r="BL217" s="24" t="s">
        <v>142</v>
      </c>
      <c r="BM217" s="24" t="s">
        <v>380</v>
      </c>
    </row>
    <row r="218" spans="2:65" s="11" customFormat="1" ht="10.75">
      <c r="B218" s="207"/>
      <c r="C218" s="208"/>
      <c r="D218" s="209" t="s">
        <v>145</v>
      </c>
      <c r="E218" s="210" t="s">
        <v>21</v>
      </c>
      <c r="F218" s="211" t="s">
        <v>381</v>
      </c>
      <c r="G218" s="208"/>
      <c r="H218" s="212">
        <v>47.3</v>
      </c>
      <c r="I218" s="213"/>
      <c r="J218" s="208"/>
      <c r="K218" s="208"/>
      <c r="L218" s="214"/>
      <c r="M218" s="215"/>
      <c r="N218" s="216"/>
      <c r="O218" s="216"/>
      <c r="P218" s="216"/>
      <c r="Q218" s="216"/>
      <c r="R218" s="216"/>
      <c r="S218" s="216"/>
      <c r="T218" s="217"/>
      <c r="AT218" s="218" t="s">
        <v>145</v>
      </c>
      <c r="AU218" s="218" t="s">
        <v>135</v>
      </c>
      <c r="AV218" s="11" t="s">
        <v>135</v>
      </c>
      <c r="AW218" s="11" t="s">
        <v>37</v>
      </c>
      <c r="AX218" s="11" t="s">
        <v>73</v>
      </c>
      <c r="AY218" s="218" t="s">
        <v>130</v>
      </c>
    </row>
    <row r="219" spans="2:65" s="11" customFormat="1" ht="10.75">
      <c r="B219" s="207"/>
      <c r="C219" s="208"/>
      <c r="D219" s="209" t="s">
        <v>145</v>
      </c>
      <c r="E219" s="210" t="s">
        <v>21</v>
      </c>
      <c r="F219" s="211" t="s">
        <v>382</v>
      </c>
      <c r="G219" s="208"/>
      <c r="H219" s="212">
        <v>23.1</v>
      </c>
      <c r="I219" s="213"/>
      <c r="J219" s="208"/>
      <c r="K219" s="208"/>
      <c r="L219" s="214"/>
      <c r="M219" s="215"/>
      <c r="N219" s="216"/>
      <c r="O219" s="216"/>
      <c r="P219" s="216"/>
      <c r="Q219" s="216"/>
      <c r="R219" s="216"/>
      <c r="S219" s="216"/>
      <c r="T219" s="217"/>
      <c r="AT219" s="218" t="s">
        <v>145</v>
      </c>
      <c r="AU219" s="218" t="s">
        <v>135</v>
      </c>
      <c r="AV219" s="11" t="s">
        <v>135</v>
      </c>
      <c r="AW219" s="11" t="s">
        <v>37</v>
      </c>
      <c r="AX219" s="11" t="s">
        <v>73</v>
      </c>
      <c r="AY219" s="218" t="s">
        <v>130</v>
      </c>
    </row>
    <row r="220" spans="2:65" s="14" customFormat="1" ht="10.75">
      <c r="B220" s="244"/>
      <c r="C220" s="245"/>
      <c r="D220" s="209" t="s">
        <v>145</v>
      </c>
      <c r="E220" s="246" t="s">
        <v>21</v>
      </c>
      <c r="F220" s="247" t="s">
        <v>383</v>
      </c>
      <c r="G220" s="245"/>
      <c r="H220" s="248" t="s">
        <v>21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AT220" s="254" t="s">
        <v>145</v>
      </c>
      <c r="AU220" s="254" t="s">
        <v>135</v>
      </c>
      <c r="AV220" s="14" t="s">
        <v>81</v>
      </c>
      <c r="AW220" s="14" t="s">
        <v>37</v>
      </c>
      <c r="AX220" s="14" t="s">
        <v>73</v>
      </c>
      <c r="AY220" s="254" t="s">
        <v>130</v>
      </c>
    </row>
    <row r="221" spans="2:65" s="11" customFormat="1" ht="10.75">
      <c r="B221" s="207"/>
      <c r="C221" s="208"/>
      <c r="D221" s="209" t="s">
        <v>145</v>
      </c>
      <c r="E221" s="210" t="s">
        <v>21</v>
      </c>
      <c r="F221" s="211" t="s">
        <v>384</v>
      </c>
      <c r="G221" s="208"/>
      <c r="H221" s="212">
        <v>8.44</v>
      </c>
      <c r="I221" s="213"/>
      <c r="J221" s="208"/>
      <c r="K221" s="208"/>
      <c r="L221" s="214"/>
      <c r="M221" s="215"/>
      <c r="N221" s="216"/>
      <c r="O221" s="216"/>
      <c r="P221" s="216"/>
      <c r="Q221" s="216"/>
      <c r="R221" s="216"/>
      <c r="S221" s="216"/>
      <c r="T221" s="217"/>
      <c r="AT221" s="218" t="s">
        <v>145</v>
      </c>
      <c r="AU221" s="218" t="s">
        <v>135</v>
      </c>
      <c r="AV221" s="11" t="s">
        <v>135</v>
      </c>
      <c r="AW221" s="11" t="s">
        <v>37</v>
      </c>
      <c r="AX221" s="11" t="s">
        <v>73</v>
      </c>
      <c r="AY221" s="218" t="s">
        <v>130</v>
      </c>
    </row>
    <row r="222" spans="2:65" s="14" customFormat="1" ht="10.75">
      <c r="B222" s="244"/>
      <c r="C222" s="245"/>
      <c r="D222" s="209" t="s">
        <v>145</v>
      </c>
      <c r="E222" s="246" t="s">
        <v>21</v>
      </c>
      <c r="F222" s="247" t="s">
        <v>385</v>
      </c>
      <c r="G222" s="245"/>
      <c r="H222" s="248" t="s">
        <v>21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AT222" s="254" t="s">
        <v>145</v>
      </c>
      <c r="AU222" s="254" t="s">
        <v>135</v>
      </c>
      <c r="AV222" s="14" t="s">
        <v>81</v>
      </c>
      <c r="AW222" s="14" t="s">
        <v>37</v>
      </c>
      <c r="AX222" s="14" t="s">
        <v>73</v>
      </c>
      <c r="AY222" s="254" t="s">
        <v>130</v>
      </c>
    </row>
    <row r="223" spans="2:65" s="11" customFormat="1" ht="10.75">
      <c r="B223" s="207"/>
      <c r="C223" s="208"/>
      <c r="D223" s="209" t="s">
        <v>145</v>
      </c>
      <c r="E223" s="210" t="s">
        <v>21</v>
      </c>
      <c r="F223" s="211" t="s">
        <v>386</v>
      </c>
      <c r="G223" s="208"/>
      <c r="H223" s="212">
        <v>10.75</v>
      </c>
      <c r="I223" s="213"/>
      <c r="J223" s="208"/>
      <c r="K223" s="208"/>
      <c r="L223" s="214"/>
      <c r="M223" s="215"/>
      <c r="N223" s="216"/>
      <c r="O223" s="216"/>
      <c r="P223" s="216"/>
      <c r="Q223" s="216"/>
      <c r="R223" s="216"/>
      <c r="S223" s="216"/>
      <c r="T223" s="217"/>
      <c r="AT223" s="218" t="s">
        <v>145</v>
      </c>
      <c r="AU223" s="218" t="s">
        <v>135</v>
      </c>
      <c r="AV223" s="11" t="s">
        <v>135</v>
      </c>
      <c r="AW223" s="11" t="s">
        <v>37</v>
      </c>
      <c r="AX223" s="11" t="s">
        <v>73</v>
      </c>
      <c r="AY223" s="218" t="s">
        <v>130</v>
      </c>
    </row>
    <row r="224" spans="2:65" s="12" customFormat="1" ht="10.75">
      <c r="B224" s="219"/>
      <c r="C224" s="220"/>
      <c r="D224" s="221" t="s">
        <v>145</v>
      </c>
      <c r="E224" s="222" t="s">
        <v>21</v>
      </c>
      <c r="F224" s="223" t="s">
        <v>147</v>
      </c>
      <c r="G224" s="220"/>
      <c r="H224" s="224">
        <v>89.59</v>
      </c>
      <c r="I224" s="225"/>
      <c r="J224" s="220"/>
      <c r="K224" s="220"/>
      <c r="L224" s="226"/>
      <c r="M224" s="227"/>
      <c r="N224" s="228"/>
      <c r="O224" s="228"/>
      <c r="P224" s="228"/>
      <c r="Q224" s="228"/>
      <c r="R224" s="228"/>
      <c r="S224" s="228"/>
      <c r="T224" s="229"/>
      <c r="AT224" s="230" t="s">
        <v>145</v>
      </c>
      <c r="AU224" s="230" t="s">
        <v>135</v>
      </c>
      <c r="AV224" s="12" t="s">
        <v>148</v>
      </c>
      <c r="AW224" s="12" t="s">
        <v>37</v>
      </c>
      <c r="AX224" s="12" t="s">
        <v>81</v>
      </c>
      <c r="AY224" s="230" t="s">
        <v>130</v>
      </c>
    </row>
    <row r="225" spans="2:65" s="1" customFormat="1" ht="22.5" customHeight="1">
      <c r="B225" s="41"/>
      <c r="C225" s="195" t="s">
        <v>131</v>
      </c>
      <c r="D225" s="195" t="s">
        <v>137</v>
      </c>
      <c r="E225" s="196" t="s">
        <v>387</v>
      </c>
      <c r="F225" s="197" t="s">
        <v>388</v>
      </c>
      <c r="G225" s="198" t="s">
        <v>178</v>
      </c>
      <c r="H225" s="199">
        <v>66.67</v>
      </c>
      <c r="I225" s="200"/>
      <c r="J225" s="201">
        <f>ROUND(I225*H225,2)</f>
        <v>0</v>
      </c>
      <c r="K225" s="197" t="s">
        <v>141</v>
      </c>
      <c r="L225" s="61"/>
      <c r="M225" s="202" t="s">
        <v>21</v>
      </c>
      <c r="N225" s="203" t="s">
        <v>45</v>
      </c>
      <c r="O225" s="42"/>
      <c r="P225" s="204">
        <f>O225*H225</f>
        <v>0</v>
      </c>
      <c r="Q225" s="204">
        <v>0</v>
      </c>
      <c r="R225" s="204">
        <f>Q225*H225</f>
        <v>0</v>
      </c>
      <c r="S225" s="204">
        <v>2.5999999999999999E-3</v>
      </c>
      <c r="T225" s="205">
        <f>S225*H225</f>
        <v>0.173342</v>
      </c>
      <c r="AR225" s="24" t="s">
        <v>142</v>
      </c>
      <c r="AT225" s="24" t="s">
        <v>137</v>
      </c>
      <c r="AU225" s="24" t="s">
        <v>135</v>
      </c>
      <c r="AY225" s="24" t="s">
        <v>130</v>
      </c>
      <c r="BE225" s="206">
        <f>IF(N225="základní",J225,0)</f>
        <v>0</v>
      </c>
      <c r="BF225" s="206">
        <f>IF(N225="snížená",J225,0)</f>
        <v>0</v>
      </c>
      <c r="BG225" s="206">
        <f>IF(N225="zákl. přenesená",J225,0)</f>
        <v>0</v>
      </c>
      <c r="BH225" s="206">
        <f>IF(N225="sníž. přenesená",J225,0)</f>
        <v>0</v>
      </c>
      <c r="BI225" s="206">
        <f>IF(N225="nulová",J225,0)</f>
        <v>0</v>
      </c>
      <c r="BJ225" s="24" t="s">
        <v>135</v>
      </c>
      <c r="BK225" s="206">
        <f>ROUND(I225*H225,2)</f>
        <v>0</v>
      </c>
      <c r="BL225" s="24" t="s">
        <v>142</v>
      </c>
      <c r="BM225" s="24" t="s">
        <v>389</v>
      </c>
    </row>
    <row r="226" spans="2:65" s="14" customFormat="1" ht="10.75">
      <c r="B226" s="244"/>
      <c r="C226" s="245"/>
      <c r="D226" s="209" t="s">
        <v>145</v>
      </c>
      <c r="E226" s="246" t="s">
        <v>21</v>
      </c>
      <c r="F226" s="247" t="s">
        <v>390</v>
      </c>
      <c r="G226" s="245"/>
      <c r="H226" s="248" t="s">
        <v>21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AT226" s="254" t="s">
        <v>145</v>
      </c>
      <c r="AU226" s="254" t="s">
        <v>135</v>
      </c>
      <c r="AV226" s="14" t="s">
        <v>81</v>
      </c>
      <c r="AW226" s="14" t="s">
        <v>37</v>
      </c>
      <c r="AX226" s="14" t="s">
        <v>73</v>
      </c>
      <c r="AY226" s="254" t="s">
        <v>130</v>
      </c>
    </row>
    <row r="227" spans="2:65" s="11" customFormat="1" ht="10.75">
      <c r="B227" s="207"/>
      <c r="C227" s="208"/>
      <c r="D227" s="209" t="s">
        <v>145</v>
      </c>
      <c r="E227" s="210" t="s">
        <v>21</v>
      </c>
      <c r="F227" s="211" t="s">
        <v>391</v>
      </c>
      <c r="G227" s="208"/>
      <c r="H227" s="212">
        <v>41.22</v>
      </c>
      <c r="I227" s="213"/>
      <c r="J227" s="208"/>
      <c r="K227" s="208"/>
      <c r="L227" s="214"/>
      <c r="M227" s="215"/>
      <c r="N227" s="216"/>
      <c r="O227" s="216"/>
      <c r="P227" s="216"/>
      <c r="Q227" s="216"/>
      <c r="R227" s="216"/>
      <c r="S227" s="216"/>
      <c r="T227" s="217"/>
      <c r="AT227" s="218" t="s">
        <v>145</v>
      </c>
      <c r="AU227" s="218" t="s">
        <v>135</v>
      </c>
      <c r="AV227" s="11" t="s">
        <v>135</v>
      </c>
      <c r="AW227" s="11" t="s">
        <v>37</v>
      </c>
      <c r="AX227" s="11" t="s">
        <v>73</v>
      </c>
      <c r="AY227" s="218" t="s">
        <v>130</v>
      </c>
    </row>
    <row r="228" spans="2:65" s="14" customFormat="1" ht="10.75">
      <c r="B228" s="244"/>
      <c r="C228" s="245"/>
      <c r="D228" s="209" t="s">
        <v>145</v>
      </c>
      <c r="E228" s="246" t="s">
        <v>21</v>
      </c>
      <c r="F228" s="247" t="s">
        <v>392</v>
      </c>
      <c r="G228" s="245"/>
      <c r="H228" s="248" t="s">
        <v>21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AT228" s="254" t="s">
        <v>145</v>
      </c>
      <c r="AU228" s="254" t="s">
        <v>135</v>
      </c>
      <c r="AV228" s="14" t="s">
        <v>81</v>
      </c>
      <c r="AW228" s="14" t="s">
        <v>37</v>
      </c>
      <c r="AX228" s="14" t="s">
        <v>73</v>
      </c>
      <c r="AY228" s="254" t="s">
        <v>130</v>
      </c>
    </row>
    <row r="229" spans="2:65" s="11" customFormat="1" ht="10.75">
      <c r="B229" s="207"/>
      <c r="C229" s="208"/>
      <c r="D229" s="209" t="s">
        <v>145</v>
      </c>
      <c r="E229" s="210" t="s">
        <v>21</v>
      </c>
      <c r="F229" s="211" t="s">
        <v>393</v>
      </c>
      <c r="G229" s="208"/>
      <c r="H229" s="212">
        <v>25.45</v>
      </c>
      <c r="I229" s="213"/>
      <c r="J229" s="208"/>
      <c r="K229" s="208"/>
      <c r="L229" s="214"/>
      <c r="M229" s="215"/>
      <c r="N229" s="216"/>
      <c r="O229" s="216"/>
      <c r="P229" s="216"/>
      <c r="Q229" s="216"/>
      <c r="R229" s="216"/>
      <c r="S229" s="216"/>
      <c r="T229" s="217"/>
      <c r="AT229" s="218" t="s">
        <v>145</v>
      </c>
      <c r="AU229" s="218" t="s">
        <v>135</v>
      </c>
      <c r="AV229" s="11" t="s">
        <v>135</v>
      </c>
      <c r="AW229" s="11" t="s">
        <v>37</v>
      </c>
      <c r="AX229" s="11" t="s">
        <v>73</v>
      </c>
      <c r="AY229" s="218" t="s">
        <v>130</v>
      </c>
    </row>
    <row r="230" spans="2:65" s="12" customFormat="1" ht="10.75">
      <c r="B230" s="219"/>
      <c r="C230" s="220"/>
      <c r="D230" s="221" t="s">
        <v>145</v>
      </c>
      <c r="E230" s="222" t="s">
        <v>21</v>
      </c>
      <c r="F230" s="223" t="s">
        <v>147</v>
      </c>
      <c r="G230" s="220"/>
      <c r="H230" s="224">
        <v>66.67</v>
      </c>
      <c r="I230" s="225"/>
      <c r="J230" s="220"/>
      <c r="K230" s="220"/>
      <c r="L230" s="226"/>
      <c r="M230" s="227"/>
      <c r="N230" s="228"/>
      <c r="O230" s="228"/>
      <c r="P230" s="228"/>
      <c r="Q230" s="228"/>
      <c r="R230" s="228"/>
      <c r="S230" s="228"/>
      <c r="T230" s="229"/>
      <c r="AT230" s="230" t="s">
        <v>145</v>
      </c>
      <c r="AU230" s="230" t="s">
        <v>135</v>
      </c>
      <c r="AV230" s="12" t="s">
        <v>148</v>
      </c>
      <c r="AW230" s="12" t="s">
        <v>37</v>
      </c>
      <c r="AX230" s="12" t="s">
        <v>81</v>
      </c>
      <c r="AY230" s="230" t="s">
        <v>130</v>
      </c>
    </row>
    <row r="231" spans="2:65" s="1" customFormat="1" ht="22.5" customHeight="1">
      <c r="B231" s="41"/>
      <c r="C231" s="195" t="s">
        <v>394</v>
      </c>
      <c r="D231" s="195" t="s">
        <v>137</v>
      </c>
      <c r="E231" s="196" t="s">
        <v>395</v>
      </c>
      <c r="F231" s="197" t="s">
        <v>396</v>
      </c>
      <c r="G231" s="198" t="s">
        <v>178</v>
      </c>
      <c r="H231" s="199">
        <v>66.67</v>
      </c>
      <c r="I231" s="200"/>
      <c r="J231" s="201">
        <f>ROUND(I231*H231,2)</f>
        <v>0</v>
      </c>
      <c r="K231" s="197" t="s">
        <v>21</v>
      </c>
      <c r="L231" s="61"/>
      <c r="M231" s="202" t="s">
        <v>21</v>
      </c>
      <c r="N231" s="203" t="s">
        <v>45</v>
      </c>
      <c r="O231" s="42"/>
      <c r="P231" s="204">
        <f>O231*H231</f>
        <v>0</v>
      </c>
      <c r="Q231" s="204">
        <v>0</v>
      </c>
      <c r="R231" s="204">
        <f>Q231*H231</f>
        <v>0</v>
      </c>
      <c r="S231" s="204">
        <v>0</v>
      </c>
      <c r="T231" s="205">
        <f>S231*H231</f>
        <v>0</v>
      </c>
      <c r="AR231" s="24" t="s">
        <v>142</v>
      </c>
      <c r="AT231" s="24" t="s">
        <v>137</v>
      </c>
      <c r="AU231" s="24" t="s">
        <v>135</v>
      </c>
      <c r="AY231" s="24" t="s">
        <v>130</v>
      </c>
      <c r="BE231" s="206">
        <f>IF(N231="základní",J231,0)</f>
        <v>0</v>
      </c>
      <c r="BF231" s="206">
        <f>IF(N231="snížená",J231,0)</f>
        <v>0</v>
      </c>
      <c r="BG231" s="206">
        <f>IF(N231="zákl. přenesená",J231,0)</f>
        <v>0</v>
      </c>
      <c r="BH231" s="206">
        <f>IF(N231="sníž. přenesená",J231,0)</f>
        <v>0</v>
      </c>
      <c r="BI231" s="206">
        <f>IF(N231="nulová",J231,0)</f>
        <v>0</v>
      </c>
      <c r="BJ231" s="24" t="s">
        <v>135</v>
      </c>
      <c r="BK231" s="206">
        <f>ROUND(I231*H231,2)</f>
        <v>0</v>
      </c>
      <c r="BL231" s="24" t="s">
        <v>142</v>
      </c>
      <c r="BM231" s="24" t="s">
        <v>397</v>
      </c>
    </row>
    <row r="232" spans="2:65" s="11" customFormat="1" ht="10.75">
      <c r="B232" s="207"/>
      <c r="C232" s="208"/>
      <c r="D232" s="209" t="s">
        <v>145</v>
      </c>
      <c r="E232" s="210" t="s">
        <v>21</v>
      </c>
      <c r="F232" s="211" t="s">
        <v>366</v>
      </c>
      <c r="G232" s="208"/>
      <c r="H232" s="212">
        <v>66.67</v>
      </c>
      <c r="I232" s="213"/>
      <c r="J232" s="208"/>
      <c r="K232" s="208"/>
      <c r="L232" s="214"/>
      <c r="M232" s="215"/>
      <c r="N232" s="216"/>
      <c r="O232" s="216"/>
      <c r="P232" s="216"/>
      <c r="Q232" s="216"/>
      <c r="R232" s="216"/>
      <c r="S232" s="216"/>
      <c r="T232" s="217"/>
      <c r="AT232" s="218" t="s">
        <v>145</v>
      </c>
      <c r="AU232" s="218" t="s">
        <v>135</v>
      </c>
      <c r="AV232" s="11" t="s">
        <v>135</v>
      </c>
      <c r="AW232" s="11" t="s">
        <v>37</v>
      </c>
      <c r="AX232" s="11" t="s">
        <v>73</v>
      </c>
      <c r="AY232" s="218" t="s">
        <v>130</v>
      </c>
    </row>
    <row r="233" spans="2:65" s="12" customFormat="1" ht="10.75">
      <c r="B233" s="219"/>
      <c r="C233" s="220"/>
      <c r="D233" s="221" t="s">
        <v>145</v>
      </c>
      <c r="E233" s="222" t="s">
        <v>21</v>
      </c>
      <c r="F233" s="223" t="s">
        <v>147</v>
      </c>
      <c r="G233" s="220"/>
      <c r="H233" s="224">
        <v>66.67</v>
      </c>
      <c r="I233" s="225"/>
      <c r="J233" s="220"/>
      <c r="K233" s="220"/>
      <c r="L233" s="226"/>
      <c r="M233" s="227"/>
      <c r="N233" s="228"/>
      <c r="O233" s="228"/>
      <c r="P233" s="228"/>
      <c r="Q233" s="228"/>
      <c r="R233" s="228"/>
      <c r="S233" s="228"/>
      <c r="T233" s="229"/>
      <c r="AT233" s="230" t="s">
        <v>145</v>
      </c>
      <c r="AU233" s="230" t="s">
        <v>135</v>
      </c>
      <c r="AV233" s="12" t="s">
        <v>148</v>
      </c>
      <c r="AW233" s="12" t="s">
        <v>37</v>
      </c>
      <c r="AX233" s="12" t="s">
        <v>81</v>
      </c>
      <c r="AY233" s="230" t="s">
        <v>130</v>
      </c>
    </row>
    <row r="234" spans="2:65" s="1" customFormat="1" ht="31.5" customHeight="1">
      <c r="B234" s="41"/>
      <c r="C234" s="195" t="s">
        <v>398</v>
      </c>
      <c r="D234" s="195" t="s">
        <v>137</v>
      </c>
      <c r="E234" s="196" t="s">
        <v>399</v>
      </c>
      <c r="F234" s="197" t="s">
        <v>400</v>
      </c>
      <c r="G234" s="198" t="s">
        <v>140</v>
      </c>
      <c r="H234" s="199">
        <v>101.97</v>
      </c>
      <c r="I234" s="200"/>
      <c r="J234" s="201">
        <f>ROUND(I234*H234,2)</f>
        <v>0</v>
      </c>
      <c r="K234" s="197" t="s">
        <v>141</v>
      </c>
      <c r="L234" s="61"/>
      <c r="M234" s="202" t="s">
        <v>21</v>
      </c>
      <c r="N234" s="203" t="s">
        <v>45</v>
      </c>
      <c r="O234" s="42"/>
      <c r="P234" s="204">
        <f>O234*H234</f>
        <v>0</v>
      </c>
      <c r="Q234" s="204">
        <v>0</v>
      </c>
      <c r="R234" s="204">
        <f>Q234*H234</f>
        <v>0</v>
      </c>
      <c r="S234" s="204">
        <v>0</v>
      </c>
      <c r="T234" s="205">
        <f>S234*H234</f>
        <v>0</v>
      </c>
      <c r="AR234" s="24" t="s">
        <v>142</v>
      </c>
      <c r="AT234" s="24" t="s">
        <v>137</v>
      </c>
      <c r="AU234" s="24" t="s">
        <v>135</v>
      </c>
      <c r="AY234" s="24" t="s">
        <v>130</v>
      </c>
      <c r="BE234" s="206">
        <f>IF(N234="základní",J234,0)</f>
        <v>0</v>
      </c>
      <c r="BF234" s="206">
        <f>IF(N234="snížená",J234,0)</f>
        <v>0</v>
      </c>
      <c r="BG234" s="206">
        <f>IF(N234="zákl. přenesená",J234,0)</f>
        <v>0</v>
      </c>
      <c r="BH234" s="206">
        <f>IF(N234="sníž. přenesená",J234,0)</f>
        <v>0</v>
      </c>
      <c r="BI234" s="206">
        <f>IF(N234="nulová",J234,0)</f>
        <v>0</v>
      </c>
      <c r="BJ234" s="24" t="s">
        <v>135</v>
      </c>
      <c r="BK234" s="206">
        <f>ROUND(I234*H234,2)</f>
        <v>0</v>
      </c>
      <c r="BL234" s="24" t="s">
        <v>142</v>
      </c>
      <c r="BM234" s="24" t="s">
        <v>401</v>
      </c>
    </row>
    <row r="235" spans="2:65" s="1" customFormat="1" ht="31.5" customHeight="1">
      <c r="B235" s="41"/>
      <c r="C235" s="195" t="s">
        <v>402</v>
      </c>
      <c r="D235" s="195" t="s">
        <v>137</v>
      </c>
      <c r="E235" s="196" t="s">
        <v>403</v>
      </c>
      <c r="F235" s="197" t="s">
        <v>404</v>
      </c>
      <c r="G235" s="198" t="s">
        <v>140</v>
      </c>
      <c r="H235" s="199">
        <v>289.11700000000002</v>
      </c>
      <c r="I235" s="200"/>
      <c r="J235" s="201">
        <f>ROUND(I235*H235,2)</f>
        <v>0</v>
      </c>
      <c r="K235" s="197" t="s">
        <v>141</v>
      </c>
      <c r="L235" s="61"/>
      <c r="M235" s="202" t="s">
        <v>21</v>
      </c>
      <c r="N235" s="203" t="s">
        <v>45</v>
      </c>
      <c r="O235" s="42"/>
      <c r="P235" s="204">
        <f>O235*H235</f>
        <v>0</v>
      </c>
      <c r="Q235" s="204">
        <v>0</v>
      </c>
      <c r="R235" s="204">
        <f>Q235*H235</f>
        <v>0</v>
      </c>
      <c r="S235" s="204">
        <v>0</v>
      </c>
      <c r="T235" s="205">
        <f>S235*H235</f>
        <v>0</v>
      </c>
      <c r="AR235" s="24" t="s">
        <v>142</v>
      </c>
      <c r="AT235" s="24" t="s">
        <v>137</v>
      </c>
      <c r="AU235" s="24" t="s">
        <v>135</v>
      </c>
      <c r="AY235" s="24" t="s">
        <v>130</v>
      </c>
      <c r="BE235" s="206">
        <f>IF(N235="základní",J235,0)</f>
        <v>0</v>
      </c>
      <c r="BF235" s="206">
        <f>IF(N235="snížená",J235,0)</f>
        <v>0</v>
      </c>
      <c r="BG235" s="206">
        <f>IF(N235="zákl. přenesená",J235,0)</f>
        <v>0</v>
      </c>
      <c r="BH235" s="206">
        <f>IF(N235="sníž. přenesená",J235,0)</f>
        <v>0</v>
      </c>
      <c r="BI235" s="206">
        <f>IF(N235="nulová",J235,0)</f>
        <v>0</v>
      </c>
      <c r="BJ235" s="24" t="s">
        <v>135</v>
      </c>
      <c r="BK235" s="206">
        <f>ROUND(I235*H235,2)</f>
        <v>0</v>
      </c>
      <c r="BL235" s="24" t="s">
        <v>142</v>
      </c>
      <c r="BM235" s="24" t="s">
        <v>405</v>
      </c>
    </row>
    <row r="236" spans="2:65" s="1" customFormat="1" ht="31.5" customHeight="1">
      <c r="B236" s="41"/>
      <c r="C236" s="259" t="s">
        <v>406</v>
      </c>
      <c r="D236" s="259" t="s">
        <v>287</v>
      </c>
      <c r="E236" s="260" t="s">
        <v>407</v>
      </c>
      <c r="F236" s="261" t="s">
        <v>408</v>
      </c>
      <c r="G236" s="262" t="s">
        <v>140</v>
      </c>
      <c r="H236" s="263">
        <v>428.21899999999999</v>
      </c>
      <c r="I236" s="264"/>
      <c r="J236" s="265">
        <f>ROUND(I236*H236,2)</f>
        <v>0</v>
      </c>
      <c r="K236" s="261" t="s">
        <v>21</v>
      </c>
      <c r="L236" s="266"/>
      <c r="M236" s="267" t="s">
        <v>21</v>
      </c>
      <c r="N236" s="268" t="s">
        <v>45</v>
      </c>
      <c r="O236" s="42"/>
      <c r="P236" s="204">
        <f>O236*H236</f>
        <v>0</v>
      </c>
      <c r="Q236" s="204">
        <v>0</v>
      </c>
      <c r="R236" s="204">
        <f>Q236*H236</f>
        <v>0</v>
      </c>
      <c r="S236" s="204">
        <v>0</v>
      </c>
      <c r="T236" s="205">
        <f>S236*H236</f>
        <v>0</v>
      </c>
      <c r="AR236" s="24" t="s">
        <v>291</v>
      </c>
      <c r="AT236" s="24" t="s">
        <v>287</v>
      </c>
      <c r="AU236" s="24" t="s">
        <v>135</v>
      </c>
      <c r="AY236" s="24" t="s">
        <v>130</v>
      </c>
      <c r="BE236" s="206">
        <f>IF(N236="základní",J236,0)</f>
        <v>0</v>
      </c>
      <c r="BF236" s="206">
        <f>IF(N236="snížená",J236,0)</f>
        <v>0</v>
      </c>
      <c r="BG236" s="206">
        <f>IF(N236="zákl. přenesená",J236,0)</f>
        <v>0</v>
      </c>
      <c r="BH236" s="206">
        <f>IF(N236="sníž. přenesená",J236,0)</f>
        <v>0</v>
      </c>
      <c r="BI236" s="206">
        <f>IF(N236="nulová",J236,0)</f>
        <v>0</v>
      </c>
      <c r="BJ236" s="24" t="s">
        <v>135</v>
      </c>
      <c r="BK236" s="206">
        <f>ROUND(I236*H236,2)</f>
        <v>0</v>
      </c>
      <c r="BL236" s="24" t="s">
        <v>142</v>
      </c>
      <c r="BM236" s="24" t="s">
        <v>409</v>
      </c>
    </row>
    <row r="237" spans="2:65" s="14" customFormat="1" ht="10.75">
      <c r="B237" s="244"/>
      <c r="C237" s="245"/>
      <c r="D237" s="209" t="s">
        <v>145</v>
      </c>
      <c r="E237" s="246" t="s">
        <v>21</v>
      </c>
      <c r="F237" s="247" t="s">
        <v>410</v>
      </c>
      <c r="G237" s="245"/>
      <c r="H237" s="248" t="s">
        <v>21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AT237" s="254" t="s">
        <v>145</v>
      </c>
      <c r="AU237" s="254" t="s">
        <v>135</v>
      </c>
      <c r="AV237" s="14" t="s">
        <v>81</v>
      </c>
      <c r="AW237" s="14" t="s">
        <v>37</v>
      </c>
      <c r="AX237" s="14" t="s">
        <v>73</v>
      </c>
      <c r="AY237" s="254" t="s">
        <v>130</v>
      </c>
    </row>
    <row r="238" spans="2:65" s="11" customFormat="1" ht="10.75">
      <c r="B238" s="207"/>
      <c r="C238" s="208"/>
      <c r="D238" s="209" t="s">
        <v>145</v>
      </c>
      <c r="E238" s="210" t="s">
        <v>21</v>
      </c>
      <c r="F238" s="211" t="s">
        <v>411</v>
      </c>
      <c r="G238" s="208"/>
      <c r="H238" s="212">
        <v>107.069</v>
      </c>
      <c r="I238" s="213"/>
      <c r="J238" s="208"/>
      <c r="K238" s="208"/>
      <c r="L238" s="214"/>
      <c r="M238" s="215"/>
      <c r="N238" s="216"/>
      <c r="O238" s="216"/>
      <c r="P238" s="216"/>
      <c r="Q238" s="216"/>
      <c r="R238" s="216"/>
      <c r="S238" s="216"/>
      <c r="T238" s="217"/>
      <c r="AT238" s="218" t="s">
        <v>145</v>
      </c>
      <c r="AU238" s="218" t="s">
        <v>135</v>
      </c>
      <c r="AV238" s="11" t="s">
        <v>135</v>
      </c>
      <c r="AW238" s="11" t="s">
        <v>37</v>
      </c>
      <c r="AX238" s="11" t="s">
        <v>73</v>
      </c>
      <c r="AY238" s="218" t="s">
        <v>130</v>
      </c>
    </row>
    <row r="239" spans="2:65" s="14" customFormat="1" ht="10.75">
      <c r="B239" s="244"/>
      <c r="C239" s="245"/>
      <c r="D239" s="209" t="s">
        <v>145</v>
      </c>
      <c r="E239" s="246" t="s">
        <v>21</v>
      </c>
      <c r="F239" s="247" t="s">
        <v>412</v>
      </c>
      <c r="G239" s="245"/>
      <c r="H239" s="248" t="s">
        <v>21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AT239" s="254" t="s">
        <v>145</v>
      </c>
      <c r="AU239" s="254" t="s">
        <v>135</v>
      </c>
      <c r="AV239" s="14" t="s">
        <v>81</v>
      </c>
      <c r="AW239" s="14" t="s">
        <v>37</v>
      </c>
      <c r="AX239" s="14" t="s">
        <v>73</v>
      </c>
      <c r="AY239" s="254" t="s">
        <v>130</v>
      </c>
    </row>
    <row r="240" spans="2:65" s="11" customFormat="1" ht="10.75">
      <c r="B240" s="207"/>
      <c r="C240" s="208"/>
      <c r="D240" s="209" t="s">
        <v>145</v>
      </c>
      <c r="E240" s="210" t="s">
        <v>21</v>
      </c>
      <c r="F240" s="211" t="s">
        <v>413</v>
      </c>
      <c r="G240" s="208"/>
      <c r="H240" s="212">
        <v>303.57299999999998</v>
      </c>
      <c r="I240" s="213"/>
      <c r="J240" s="208"/>
      <c r="K240" s="208"/>
      <c r="L240" s="214"/>
      <c r="M240" s="215"/>
      <c r="N240" s="216"/>
      <c r="O240" s="216"/>
      <c r="P240" s="216"/>
      <c r="Q240" s="216"/>
      <c r="R240" s="216"/>
      <c r="S240" s="216"/>
      <c r="T240" s="217"/>
      <c r="AT240" s="218" t="s">
        <v>145</v>
      </c>
      <c r="AU240" s="218" t="s">
        <v>135</v>
      </c>
      <c r="AV240" s="11" t="s">
        <v>135</v>
      </c>
      <c r="AW240" s="11" t="s">
        <v>37</v>
      </c>
      <c r="AX240" s="11" t="s">
        <v>73</v>
      </c>
      <c r="AY240" s="218" t="s">
        <v>130</v>
      </c>
    </row>
    <row r="241" spans="2:65" s="14" customFormat="1" ht="10.75">
      <c r="B241" s="244"/>
      <c r="C241" s="245"/>
      <c r="D241" s="209" t="s">
        <v>145</v>
      </c>
      <c r="E241" s="246" t="s">
        <v>21</v>
      </c>
      <c r="F241" s="247" t="s">
        <v>262</v>
      </c>
      <c r="G241" s="245"/>
      <c r="H241" s="248" t="s">
        <v>21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AT241" s="254" t="s">
        <v>145</v>
      </c>
      <c r="AU241" s="254" t="s">
        <v>135</v>
      </c>
      <c r="AV241" s="14" t="s">
        <v>81</v>
      </c>
      <c r="AW241" s="14" t="s">
        <v>37</v>
      </c>
      <c r="AX241" s="14" t="s">
        <v>73</v>
      </c>
      <c r="AY241" s="254" t="s">
        <v>130</v>
      </c>
    </row>
    <row r="242" spans="2:65" s="11" customFormat="1" ht="10.75">
      <c r="B242" s="207"/>
      <c r="C242" s="208"/>
      <c r="D242" s="209" t="s">
        <v>145</v>
      </c>
      <c r="E242" s="210" t="s">
        <v>21</v>
      </c>
      <c r="F242" s="211" t="s">
        <v>414</v>
      </c>
      <c r="G242" s="208"/>
      <c r="H242" s="212">
        <v>17.577000000000002</v>
      </c>
      <c r="I242" s="213"/>
      <c r="J242" s="208"/>
      <c r="K242" s="208"/>
      <c r="L242" s="214"/>
      <c r="M242" s="215"/>
      <c r="N242" s="216"/>
      <c r="O242" s="216"/>
      <c r="P242" s="216"/>
      <c r="Q242" s="216"/>
      <c r="R242" s="216"/>
      <c r="S242" s="216"/>
      <c r="T242" s="217"/>
      <c r="AT242" s="218" t="s">
        <v>145</v>
      </c>
      <c r="AU242" s="218" t="s">
        <v>135</v>
      </c>
      <c r="AV242" s="11" t="s">
        <v>135</v>
      </c>
      <c r="AW242" s="11" t="s">
        <v>37</v>
      </c>
      <c r="AX242" s="11" t="s">
        <v>73</v>
      </c>
      <c r="AY242" s="218" t="s">
        <v>130</v>
      </c>
    </row>
    <row r="243" spans="2:65" s="12" customFormat="1" ht="10.75">
      <c r="B243" s="219"/>
      <c r="C243" s="220"/>
      <c r="D243" s="221" t="s">
        <v>145</v>
      </c>
      <c r="E243" s="222" t="s">
        <v>21</v>
      </c>
      <c r="F243" s="223" t="s">
        <v>147</v>
      </c>
      <c r="G243" s="220"/>
      <c r="H243" s="224">
        <v>428.21899999999999</v>
      </c>
      <c r="I243" s="225"/>
      <c r="J243" s="220"/>
      <c r="K243" s="220"/>
      <c r="L243" s="226"/>
      <c r="M243" s="227"/>
      <c r="N243" s="228"/>
      <c r="O243" s="228"/>
      <c r="P243" s="228"/>
      <c r="Q243" s="228"/>
      <c r="R243" s="228"/>
      <c r="S243" s="228"/>
      <c r="T243" s="229"/>
      <c r="AT243" s="230" t="s">
        <v>145</v>
      </c>
      <c r="AU243" s="230" t="s">
        <v>135</v>
      </c>
      <c r="AV243" s="12" t="s">
        <v>148</v>
      </c>
      <c r="AW243" s="12" t="s">
        <v>37</v>
      </c>
      <c r="AX243" s="12" t="s">
        <v>81</v>
      </c>
      <c r="AY243" s="230" t="s">
        <v>130</v>
      </c>
    </row>
    <row r="244" spans="2:65" s="1" customFormat="1" ht="22.5" customHeight="1">
      <c r="B244" s="41"/>
      <c r="C244" s="195" t="s">
        <v>415</v>
      </c>
      <c r="D244" s="195" t="s">
        <v>137</v>
      </c>
      <c r="E244" s="196" t="s">
        <v>416</v>
      </c>
      <c r="F244" s="197" t="s">
        <v>417</v>
      </c>
      <c r="G244" s="198" t="s">
        <v>178</v>
      </c>
      <c r="H244" s="199">
        <v>49.2</v>
      </c>
      <c r="I244" s="200"/>
      <c r="J244" s="201">
        <f>ROUND(I244*H244,2)</f>
        <v>0</v>
      </c>
      <c r="K244" s="197" t="s">
        <v>141</v>
      </c>
      <c r="L244" s="61"/>
      <c r="M244" s="202" t="s">
        <v>21</v>
      </c>
      <c r="N244" s="203" t="s">
        <v>45</v>
      </c>
      <c r="O244" s="42"/>
      <c r="P244" s="204">
        <f>O244*H244</f>
        <v>0</v>
      </c>
      <c r="Q244" s="204">
        <v>0</v>
      </c>
      <c r="R244" s="204">
        <f>Q244*H244</f>
        <v>0</v>
      </c>
      <c r="S244" s="204">
        <v>0</v>
      </c>
      <c r="T244" s="205">
        <f>S244*H244</f>
        <v>0</v>
      </c>
      <c r="AR244" s="24" t="s">
        <v>142</v>
      </c>
      <c r="AT244" s="24" t="s">
        <v>137</v>
      </c>
      <c r="AU244" s="24" t="s">
        <v>135</v>
      </c>
      <c r="AY244" s="24" t="s">
        <v>130</v>
      </c>
      <c r="BE244" s="206">
        <f>IF(N244="základní",J244,0)</f>
        <v>0</v>
      </c>
      <c r="BF244" s="206">
        <f>IF(N244="snížená",J244,0)</f>
        <v>0</v>
      </c>
      <c r="BG244" s="206">
        <f>IF(N244="zákl. přenesená",J244,0)</f>
        <v>0</v>
      </c>
      <c r="BH244" s="206">
        <f>IF(N244="sníž. přenesená",J244,0)</f>
        <v>0</v>
      </c>
      <c r="BI244" s="206">
        <f>IF(N244="nulová",J244,0)</f>
        <v>0</v>
      </c>
      <c r="BJ244" s="24" t="s">
        <v>135</v>
      </c>
      <c r="BK244" s="206">
        <f>ROUND(I244*H244,2)</f>
        <v>0</v>
      </c>
      <c r="BL244" s="24" t="s">
        <v>142</v>
      </c>
      <c r="BM244" s="24" t="s">
        <v>418</v>
      </c>
    </row>
    <row r="245" spans="2:65" s="11" customFormat="1" ht="10.75">
      <c r="B245" s="207"/>
      <c r="C245" s="208"/>
      <c r="D245" s="209" t="s">
        <v>145</v>
      </c>
      <c r="E245" s="210" t="s">
        <v>21</v>
      </c>
      <c r="F245" s="211" t="s">
        <v>419</v>
      </c>
      <c r="G245" s="208"/>
      <c r="H245" s="212">
        <v>49.2</v>
      </c>
      <c r="I245" s="213"/>
      <c r="J245" s="208"/>
      <c r="K245" s="208"/>
      <c r="L245" s="214"/>
      <c r="M245" s="215"/>
      <c r="N245" s="216"/>
      <c r="O245" s="216"/>
      <c r="P245" s="216"/>
      <c r="Q245" s="216"/>
      <c r="R245" s="216"/>
      <c r="S245" s="216"/>
      <c r="T245" s="217"/>
      <c r="AT245" s="218" t="s">
        <v>145</v>
      </c>
      <c r="AU245" s="218" t="s">
        <v>135</v>
      </c>
      <c r="AV245" s="11" t="s">
        <v>135</v>
      </c>
      <c r="AW245" s="11" t="s">
        <v>37</v>
      </c>
      <c r="AX245" s="11" t="s">
        <v>73</v>
      </c>
      <c r="AY245" s="218" t="s">
        <v>130</v>
      </c>
    </row>
    <row r="246" spans="2:65" s="12" customFormat="1" ht="10.75">
      <c r="B246" s="219"/>
      <c r="C246" s="220"/>
      <c r="D246" s="221" t="s">
        <v>145</v>
      </c>
      <c r="E246" s="222" t="s">
        <v>21</v>
      </c>
      <c r="F246" s="223" t="s">
        <v>147</v>
      </c>
      <c r="G246" s="220"/>
      <c r="H246" s="224">
        <v>49.2</v>
      </c>
      <c r="I246" s="225"/>
      <c r="J246" s="220"/>
      <c r="K246" s="220"/>
      <c r="L246" s="226"/>
      <c r="M246" s="227"/>
      <c r="N246" s="228"/>
      <c r="O246" s="228"/>
      <c r="P246" s="228"/>
      <c r="Q246" s="228"/>
      <c r="R246" s="228"/>
      <c r="S246" s="228"/>
      <c r="T246" s="229"/>
      <c r="AT246" s="230" t="s">
        <v>145</v>
      </c>
      <c r="AU246" s="230" t="s">
        <v>135</v>
      </c>
      <c r="AV246" s="12" t="s">
        <v>148</v>
      </c>
      <c r="AW246" s="12" t="s">
        <v>37</v>
      </c>
      <c r="AX246" s="12" t="s">
        <v>81</v>
      </c>
      <c r="AY246" s="230" t="s">
        <v>130</v>
      </c>
    </row>
    <row r="247" spans="2:65" s="1" customFormat="1" ht="22.5" customHeight="1">
      <c r="B247" s="41"/>
      <c r="C247" s="259" t="s">
        <v>420</v>
      </c>
      <c r="D247" s="259" t="s">
        <v>287</v>
      </c>
      <c r="E247" s="260" t="s">
        <v>421</v>
      </c>
      <c r="F247" s="261" t="s">
        <v>422</v>
      </c>
      <c r="G247" s="262" t="s">
        <v>178</v>
      </c>
      <c r="H247" s="263">
        <v>51.66</v>
      </c>
      <c r="I247" s="264"/>
      <c r="J247" s="265">
        <f>ROUND(I247*H247,2)</f>
        <v>0</v>
      </c>
      <c r="K247" s="261" t="s">
        <v>21</v>
      </c>
      <c r="L247" s="266"/>
      <c r="M247" s="267" t="s">
        <v>21</v>
      </c>
      <c r="N247" s="268" t="s">
        <v>45</v>
      </c>
      <c r="O247" s="42"/>
      <c r="P247" s="204">
        <f>O247*H247</f>
        <v>0</v>
      </c>
      <c r="Q247" s="204">
        <v>0</v>
      </c>
      <c r="R247" s="204">
        <f>Q247*H247</f>
        <v>0</v>
      </c>
      <c r="S247" s="204">
        <v>0</v>
      </c>
      <c r="T247" s="205">
        <f>S247*H247</f>
        <v>0</v>
      </c>
      <c r="AR247" s="24" t="s">
        <v>291</v>
      </c>
      <c r="AT247" s="24" t="s">
        <v>287</v>
      </c>
      <c r="AU247" s="24" t="s">
        <v>135</v>
      </c>
      <c r="AY247" s="24" t="s">
        <v>130</v>
      </c>
      <c r="BE247" s="206">
        <f>IF(N247="základní",J247,0)</f>
        <v>0</v>
      </c>
      <c r="BF247" s="206">
        <f>IF(N247="snížená",J247,0)</f>
        <v>0</v>
      </c>
      <c r="BG247" s="206">
        <f>IF(N247="zákl. přenesená",J247,0)</f>
        <v>0</v>
      </c>
      <c r="BH247" s="206">
        <f>IF(N247="sníž. přenesená",J247,0)</f>
        <v>0</v>
      </c>
      <c r="BI247" s="206">
        <f>IF(N247="nulová",J247,0)</f>
        <v>0</v>
      </c>
      <c r="BJ247" s="24" t="s">
        <v>135</v>
      </c>
      <c r="BK247" s="206">
        <f>ROUND(I247*H247,2)</f>
        <v>0</v>
      </c>
      <c r="BL247" s="24" t="s">
        <v>142</v>
      </c>
      <c r="BM247" s="24" t="s">
        <v>423</v>
      </c>
    </row>
    <row r="248" spans="2:65" s="11" customFormat="1" ht="10.75">
      <c r="B248" s="207"/>
      <c r="C248" s="208"/>
      <c r="D248" s="209" t="s">
        <v>145</v>
      </c>
      <c r="E248" s="210" t="s">
        <v>21</v>
      </c>
      <c r="F248" s="211" t="s">
        <v>424</v>
      </c>
      <c r="G248" s="208"/>
      <c r="H248" s="212">
        <v>51.66</v>
      </c>
      <c r="I248" s="213"/>
      <c r="J248" s="208"/>
      <c r="K248" s="208"/>
      <c r="L248" s="214"/>
      <c r="M248" s="215"/>
      <c r="N248" s="216"/>
      <c r="O248" s="216"/>
      <c r="P248" s="216"/>
      <c r="Q248" s="216"/>
      <c r="R248" s="216"/>
      <c r="S248" s="216"/>
      <c r="T248" s="217"/>
      <c r="AT248" s="218" t="s">
        <v>145</v>
      </c>
      <c r="AU248" s="218" t="s">
        <v>135</v>
      </c>
      <c r="AV248" s="11" t="s">
        <v>135</v>
      </c>
      <c r="AW248" s="11" t="s">
        <v>37</v>
      </c>
      <c r="AX248" s="11" t="s">
        <v>73</v>
      </c>
      <c r="AY248" s="218" t="s">
        <v>130</v>
      </c>
    </row>
    <row r="249" spans="2:65" s="12" customFormat="1" ht="10.75">
      <c r="B249" s="219"/>
      <c r="C249" s="220"/>
      <c r="D249" s="221" t="s">
        <v>145</v>
      </c>
      <c r="E249" s="222" t="s">
        <v>21</v>
      </c>
      <c r="F249" s="223" t="s">
        <v>147</v>
      </c>
      <c r="G249" s="220"/>
      <c r="H249" s="224">
        <v>51.66</v>
      </c>
      <c r="I249" s="225"/>
      <c r="J249" s="220"/>
      <c r="K249" s="220"/>
      <c r="L249" s="226"/>
      <c r="M249" s="227"/>
      <c r="N249" s="228"/>
      <c r="O249" s="228"/>
      <c r="P249" s="228"/>
      <c r="Q249" s="228"/>
      <c r="R249" s="228"/>
      <c r="S249" s="228"/>
      <c r="T249" s="229"/>
      <c r="AT249" s="230" t="s">
        <v>145</v>
      </c>
      <c r="AU249" s="230" t="s">
        <v>135</v>
      </c>
      <c r="AV249" s="12" t="s">
        <v>148</v>
      </c>
      <c r="AW249" s="12" t="s">
        <v>37</v>
      </c>
      <c r="AX249" s="12" t="s">
        <v>81</v>
      </c>
      <c r="AY249" s="230" t="s">
        <v>130</v>
      </c>
    </row>
    <row r="250" spans="2:65" s="1" customFormat="1" ht="22.5" customHeight="1">
      <c r="B250" s="41"/>
      <c r="C250" s="259" t="s">
        <v>425</v>
      </c>
      <c r="D250" s="259" t="s">
        <v>287</v>
      </c>
      <c r="E250" s="260" t="s">
        <v>426</v>
      </c>
      <c r="F250" s="261" t="s">
        <v>427</v>
      </c>
      <c r="G250" s="262" t="s">
        <v>21</v>
      </c>
      <c r="H250" s="263">
        <v>51.66</v>
      </c>
      <c r="I250" s="264"/>
      <c r="J250" s="265">
        <f>ROUND(I250*H250,2)</f>
        <v>0</v>
      </c>
      <c r="K250" s="261" t="s">
        <v>21</v>
      </c>
      <c r="L250" s="266"/>
      <c r="M250" s="267" t="s">
        <v>21</v>
      </c>
      <c r="N250" s="268" t="s">
        <v>45</v>
      </c>
      <c r="O250" s="42"/>
      <c r="P250" s="204">
        <f>O250*H250</f>
        <v>0</v>
      </c>
      <c r="Q250" s="204">
        <v>0</v>
      </c>
      <c r="R250" s="204">
        <f>Q250*H250</f>
        <v>0</v>
      </c>
      <c r="S250" s="204">
        <v>0</v>
      </c>
      <c r="T250" s="205">
        <f>S250*H250</f>
        <v>0</v>
      </c>
      <c r="AR250" s="24" t="s">
        <v>291</v>
      </c>
      <c r="AT250" s="24" t="s">
        <v>287</v>
      </c>
      <c r="AU250" s="24" t="s">
        <v>135</v>
      </c>
      <c r="AY250" s="24" t="s">
        <v>130</v>
      </c>
      <c r="BE250" s="206">
        <f>IF(N250="základní",J250,0)</f>
        <v>0</v>
      </c>
      <c r="BF250" s="206">
        <f>IF(N250="snížená",J250,0)</f>
        <v>0</v>
      </c>
      <c r="BG250" s="206">
        <f>IF(N250="zákl. přenesená",J250,0)</f>
        <v>0</v>
      </c>
      <c r="BH250" s="206">
        <f>IF(N250="sníž. přenesená",J250,0)</f>
        <v>0</v>
      </c>
      <c r="BI250" s="206">
        <f>IF(N250="nulová",J250,0)</f>
        <v>0</v>
      </c>
      <c r="BJ250" s="24" t="s">
        <v>135</v>
      </c>
      <c r="BK250" s="206">
        <f>ROUND(I250*H250,2)</f>
        <v>0</v>
      </c>
      <c r="BL250" s="24" t="s">
        <v>142</v>
      </c>
      <c r="BM250" s="24" t="s">
        <v>428</v>
      </c>
    </row>
    <row r="251" spans="2:65" s="11" customFormat="1" ht="10.75">
      <c r="B251" s="207"/>
      <c r="C251" s="208"/>
      <c r="D251" s="209" t="s">
        <v>145</v>
      </c>
      <c r="E251" s="210" t="s">
        <v>21</v>
      </c>
      <c r="F251" s="211" t="s">
        <v>424</v>
      </c>
      <c r="G251" s="208"/>
      <c r="H251" s="212">
        <v>51.66</v>
      </c>
      <c r="I251" s="213"/>
      <c r="J251" s="208"/>
      <c r="K251" s="208"/>
      <c r="L251" s="214"/>
      <c r="M251" s="215"/>
      <c r="N251" s="216"/>
      <c r="O251" s="216"/>
      <c r="P251" s="216"/>
      <c r="Q251" s="216"/>
      <c r="R251" s="216"/>
      <c r="S251" s="216"/>
      <c r="T251" s="217"/>
      <c r="AT251" s="218" t="s">
        <v>145</v>
      </c>
      <c r="AU251" s="218" t="s">
        <v>135</v>
      </c>
      <c r="AV251" s="11" t="s">
        <v>135</v>
      </c>
      <c r="AW251" s="11" t="s">
        <v>37</v>
      </c>
      <c r="AX251" s="11" t="s">
        <v>73</v>
      </c>
      <c r="AY251" s="218" t="s">
        <v>130</v>
      </c>
    </row>
    <row r="252" spans="2:65" s="12" customFormat="1" ht="10.75">
      <c r="B252" s="219"/>
      <c r="C252" s="220"/>
      <c r="D252" s="221" t="s">
        <v>145</v>
      </c>
      <c r="E252" s="222" t="s">
        <v>21</v>
      </c>
      <c r="F252" s="223" t="s">
        <v>147</v>
      </c>
      <c r="G252" s="220"/>
      <c r="H252" s="224">
        <v>51.66</v>
      </c>
      <c r="I252" s="225"/>
      <c r="J252" s="220"/>
      <c r="K252" s="220"/>
      <c r="L252" s="226"/>
      <c r="M252" s="227"/>
      <c r="N252" s="228"/>
      <c r="O252" s="228"/>
      <c r="P252" s="228"/>
      <c r="Q252" s="228"/>
      <c r="R252" s="228"/>
      <c r="S252" s="228"/>
      <c r="T252" s="229"/>
      <c r="AT252" s="230" t="s">
        <v>145</v>
      </c>
      <c r="AU252" s="230" t="s">
        <v>135</v>
      </c>
      <c r="AV252" s="12" t="s">
        <v>148</v>
      </c>
      <c r="AW252" s="12" t="s">
        <v>37</v>
      </c>
      <c r="AX252" s="12" t="s">
        <v>81</v>
      </c>
      <c r="AY252" s="230" t="s">
        <v>130</v>
      </c>
    </row>
    <row r="253" spans="2:65" s="1" customFormat="1" ht="22.5" customHeight="1">
      <c r="B253" s="41"/>
      <c r="C253" s="195" t="s">
        <v>429</v>
      </c>
      <c r="D253" s="195" t="s">
        <v>137</v>
      </c>
      <c r="E253" s="196" t="s">
        <v>430</v>
      </c>
      <c r="F253" s="197" t="s">
        <v>431</v>
      </c>
      <c r="G253" s="198" t="s">
        <v>178</v>
      </c>
      <c r="H253" s="199">
        <v>40.65</v>
      </c>
      <c r="I253" s="200"/>
      <c r="J253" s="201">
        <f>ROUND(I253*H253,2)</f>
        <v>0</v>
      </c>
      <c r="K253" s="197" t="s">
        <v>141</v>
      </c>
      <c r="L253" s="61"/>
      <c r="M253" s="202" t="s">
        <v>21</v>
      </c>
      <c r="N253" s="203" t="s">
        <v>45</v>
      </c>
      <c r="O253" s="42"/>
      <c r="P253" s="204">
        <f>O253*H253</f>
        <v>0</v>
      </c>
      <c r="Q253" s="204">
        <v>0</v>
      </c>
      <c r="R253" s="204">
        <f>Q253*H253</f>
        <v>0</v>
      </c>
      <c r="S253" s="204">
        <v>0</v>
      </c>
      <c r="T253" s="205">
        <f>S253*H253</f>
        <v>0</v>
      </c>
      <c r="AR253" s="24" t="s">
        <v>142</v>
      </c>
      <c r="AT253" s="24" t="s">
        <v>137</v>
      </c>
      <c r="AU253" s="24" t="s">
        <v>135</v>
      </c>
      <c r="AY253" s="24" t="s">
        <v>130</v>
      </c>
      <c r="BE253" s="206">
        <f>IF(N253="základní",J253,0)</f>
        <v>0</v>
      </c>
      <c r="BF253" s="206">
        <f>IF(N253="snížená",J253,0)</f>
        <v>0</v>
      </c>
      <c r="BG253" s="206">
        <f>IF(N253="zákl. přenesená",J253,0)</f>
        <v>0</v>
      </c>
      <c r="BH253" s="206">
        <f>IF(N253="sníž. přenesená",J253,0)</f>
        <v>0</v>
      </c>
      <c r="BI253" s="206">
        <f>IF(N253="nulová",J253,0)</f>
        <v>0</v>
      </c>
      <c r="BJ253" s="24" t="s">
        <v>135</v>
      </c>
      <c r="BK253" s="206">
        <f>ROUND(I253*H253,2)</f>
        <v>0</v>
      </c>
      <c r="BL253" s="24" t="s">
        <v>142</v>
      </c>
      <c r="BM253" s="24" t="s">
        <v>432</v>
      </c>
    </row>
    <row r="254" spans="2:65" s="14" customFormat="1" ht="10.75">
      <c r="B254" s="244"/>
      <c r="C254" s="245"/>
      <c r="D254" s="209" t="s">
        <v>145</v>
      </c>
      <c r="E254" s="246" t="s">
        <v>21</v>
      </c>
      <c r="F254" s="247" t="s">
        <v>433</v>
      </c>
      <c r="G254" s="245"/>
      <c r="H254" s="248" t="s">
        <v>21</v>
      </c>
      <c r="I254" s="249"/>
      <c r="J254" s="245"/>
      <c r="K254" s="245"/>
      <c r="L254" s="250"/>
      <c r="M254" s="251"/>
      <c r="N254" s="252"/>
      <c r="O254" s="252"/>
      <c r="P254" s="252"/>
      <c r="Q254" s="252"/>
      <c r="R254" s="252"/>
      <c r="S254" s="252"/>
      <c r="T254" s="253"/>
      <c r="AT254" s="254" t="s">
        <v>145</v>
      </c>
      <c r="AU254" s="254" t="s">
        <v>135</v>
      </c>
      <c r="AV254" s="14" t="s">
        <v>81</v>
      </c>
      <c r="AW254" s="14" t="s">
        <v>37</v>
      </c>
      <c r="AX254" s="14" t="s">
        <v>73</v>
      </c>
      <c r="AY254" s="254" t="s">
        <v>130</v>
      </c>
    </row>
    <row r="255" spans="2:65" s="11" customFormat="1" ht="10.75">
      <c r="B255" s="207"/>
      <c r="C255" s="208"/>
      <c r="D255" s="209" t="s">
        <v>145</v>
      </c>
      <c r="E255" s="210" t="s">
        <v>21</v>
      </c>
      <c r="F255" s="211" t="s">
        <v>434</v>
      </c>
      <c r="G255" s="208"/>
      <c r="H255" s="212">
        <v>40.65</v>
      </c>
      <c r="I255" s="213"/>
      <c r="J255" s="208"/>
      <c r="K255" s="208"/>
      <c r="L255" s="214"/>
      <c r="M255" s="215"/>
      <c r="N255" s="216"/>
      <c r="O255" s="216"/>
      <c r="P255" s="216"/>
      <c r="Q255" s="216"/>
      <c r="R255" s="216"/>
      <c r="S255" s="216"/>
      <c r="T255" s="217"/>
      <c r="AT255" s="218" t="s">
        <v>145</v>
      </c>
      <c r="AU255" s="218" t="s">
        <v>135</v>
      </c>
      <c r="AV255" s="11" t="s">
        <v>135</v>
      </c>
      <c r="AW255" s="11" t="s">
        <v>37</v>
      </c>
      <c r="AX255" s="11" t="s">
        <v>73</v>
      </c>
      <c r="AY255" s="218" t="s">
        <v>130</v>
      </c>
    </row>
    <row r="256" spans="2:65" s="12" customFormat="1" ht="10.75">
      <c r="B256" s="219"/>
      <c r="C256" s="220"/>
      <c r="D256" s="221" t="s">
        <v>145</v>
      </c>
      <c r="E256" s="222" t="s">
        <v>21</v>
      </c>
      <c r="F256" s="223" t="s">
        <v>147</v>
      </c>
      <c r="G256" s="220"/>
      <c r="H256" s="224">
        <v>40.65</v>
      </c>
      <c r="I256" s="225"/>
      <c r="J256" s="220"/>
      <c r="K256" s="220"/>
      <c r="L256" s="226"/>
      <c r="M256" s="227"/>
      <c r="N256" s="228"/>
      <c r="O256" s="228"/>
      <c r="P256" s="228"/>
      <c r="Q256" s="228"/>
      <c r="R256" s="228"/>
      <c r="S256" s="228"/>
      <c r="T256" s="229"/>
      <c r="AT256" s="230" t="s">
        <v>145</v>
      </c>
      <c r="AU256" s="230" t="s">
        <v>135</v>
      </c>
      <c r="AV256" s="12" t="s">
        <v>148</v>
      </c>
      <c r="AW256" s="12" t="s">
        <v>37</v>
      </c>
      <c r="AX256" s="12" t="s">
        <v>81</v>
      </c>
      <c r="AY256" s="230" t="s">
        <v>130</v>
      </c>
    </row>
    <row r="257" spans="2:65" s="1" customFormat="1" ht="22.5" customHeight="1">
      <c r="B257" s="41"/>
      <c r="C257" s="259" t="s">
        <v>435</v>
      </c>
      <c r="D257" s="259" t="s">
        <v>287</v>
      </c>
      <c r="E257" s="260" t="s">
        <v>436</v>
      </c>
      <c r="F257" s="261" t="s">
        <v>437</v>
      </c>
      <c r="G257" s="262" t="s">
        <v>178</v>
      </c>
      <c r="H257" s="263">
        <v>42.683</v>
      </c>
      <c r="I257" s="264"/>
      <c r="J257" s="265">
        <f>ROUND(I257*H257,2)</f>
        <v>0</v>
      </c>
      <c r="K257" s="261" t="s">
        <v>21</v>
      </c>
      <c r="L257" s="266"/>
      <c r="M257" s="267" t="s">
        <v>21</v>
      </c>
      <c r="N257" s="268" t="s">
        <v>45</v>
      </c>
      <c r="O257" s="42"/>
      <c r="P257" s="204">
        <f>O257*H257</f>
        <v>0</v>
      </c>
      <c r="Q257" s="204">
        <v>0</v>
      </c>
      <c r="R257" s="204">
        <f>Q257*H257</f>
        <v>0</v>
      </c>
      <c r="S257" s="204">
        <v>0</v>
      </c>
      <c r="T257" s="205">
        <f>S257*H257</f>
        <v>0</v>
      </c>
      <c r="AR257" s="24" t="s">
        <v>291</v>
      </c>
      <c r="AT257" s="24" t="s">
        <v>287</v>
      </c>
      <c r="AU257" s="24" t="s">
        <v>135</v>
      </c>
      <c r="AY257" s="24" t="s">
        <v>130</v>
      </c>
      <c r="BE257" s="206">
        <f>IF(N257="základní",J257,0)</f>
        <v>0</v>
      </c>
      <c r="BF257" s="206">
        <f>IF(N257="snížená",J257,0)</f>
        <v>0</v>
      </c>
      <c r="BG257" s="206">
        <f>IF(N257="zákl. přenesená",J257,0)</f>
        <v>0</v>
      </c>
      <c r="BH257" s="206">
        <f>IF(N257="sníž. přenesená",J257,0)</f>
        <v>0</v>
      </c>
      <c r="BI257" s="206">
        <f>IF(N257="nulová",J257,0)</f>
        <v>0</v>
      </c>
      <c r="BJ257" s="24" t="s">
        <v>135</v>
      </c>
      <c r="BK257" s="206">
        <f>ROUND(I257*H257,2)</f>
        <v>0</v>
      </c>
      <c r="BL257" s="24" t="s">
        <v>142</v>
      </c>
      <c r="BM257" s="24" t="s">
        <v>438</v>
      </c>
    </row>
    <row r="258" spans="2:65" s="11" customFormat="1" ht="10.75">
      <c r="B258" s="207"/>
      <c r="C258" s="208"/>
      <c r="D258" s="209" t="s">
        <v>145</v>
      </c>
      <c r="E258" s="210" t="s">
        <v>21</v>
      </c>
      <c r="F258" s="211" t="s">
        <v>439</v>
      </c>
      <c r="G258" s="208"/>
      <c r="H258" s="212">
        <v>42.683</v>
      </c>
      <c r="I258" s="213"/>
      <c r="J258" s="208"/>
      <c r="K258" s="208"/>
      <c r="L258" s="214"/>
      <c r="M258" s="215"/>
      <c r="N258" s="216"/>
      <c r="O258" s="216"/>
      <c r="P258" s="216"/>
      <c r="Q258" s="216"/>
      <c r="R258" s="216"/>
      <c r="S258" s="216"/>
      <c r="T258" s="217"/>
      <c r="AT258" s="218" t="s">
        <v>145</v>
      </c>
      <c r="AU258" s="218" t="s">
        <v>135</v>
      </c>
      <c r="AV258" s="11" t="s">
        <v>135</v>
      </c>
      <c r="AW258" s="11" t="s">
        <v>37</v>
      </c>
      <c r="AX258" s="11" t="s">
        <v>73</v>
      </c>
      <c r="AY258" s="218" t="s">
        <v>130</v>
      </c>
    </row>
    <row r="259" spans="2:65" s="12" customFormat="1" ht="10.75">
      <c r="B259" s="219"/>
      <c r="C259" s="220"/>
      <c r="D259" s="221" t="s">
        <v>145</v>
      </c>
      <c r="E259" s="222" t="s">
        <v>21</v>
      </c>
      <c r="F259" s="223" t="s">
        <v>147</v>
      </c>
      <c r="G259" s="220"/>
      <c r="H259" s="224">
        <v>42.683</v>
      </c>
      <c r="I259" s="225"/>
      <c r="J259" s="220"/>
      <c r="K259" s="220"/>
      <c r="L259" s="226"/>
      <c r="M259" s="227"/>
      <c r="N259" s="228"/>
      <c r="O259" s="228"/>
      <c r="P259" s="228"/>
      <c r="Q259" s="228"/>
      <c r="R259" s="228"/>
      <c r="S259" s="228"/>
      <c r="T259" s="229"/>
      <c r="AT259" s="230" t="s">
        <v>145</v>
      </c>
      <c r="AU259" s="230" t="s">
        <v>135</v>
      </c>
      <c r="AV259" s="12" t="s">
        <v>148</v>
      </c>
      <c r="AW259" s="12" t="s">
        <v>37</v>
      </c>
      <c r="AX259" s="12" t="s">
        <v>81</v>
      </c>
      <c r="AY259" s="230" t="s">
        <v>130</v>
      </c>
    </row>
    <row r="260" spans="2:65" s="1" customFormat="1" ht="22.5" customHeight="1">
      <c r="B260" s="41"/>
      <c r="C260" s="195" t="s">
        <v>440</v>
      </c>
      <c r="D260" s="195" t="s">
        <v>137</v>
      </c>
      <c r="E260" s="196" t="s">
        <v>441</v>
      </c>
      <c r="F260" s="197" t="s">
        <v>442</v>
      </c>
      <c r="G260" s="198" t="s">
        <v>178</v>
      </c>
      <c r="H260" s="199">
        <v>47.3</v>
      </c>
      <c r="I260" s="200"/>
      <c r="J260" s="201">
        <f>ROUND(I260*H260,2)</f>
        <v>0</v>
      </c>
      <c r="K260" s="197" t="s">
        <v>141</v>
      </c>
      <c r="L260" s="61"/>
      <c r="M260" s="202" t="s">
        <v>21</v>
      </c>
      <c r="N260" s="203" t="s">
        <v>45</v>
      </c>
      <c r="O260" s="42"/>
      <c r="P260" s="204">
        <f>O260*H260</f>
        <v>0</v>
      </c>
      <c r="Q260" s="204">
        <v>0</v>
      </c>
      <c r="R260" s="204">
        <f>Q260*H260</f>
        <v>0</v>
      </c>
      <c r="S260" s="204">
        <v>0</v>
      </c>
      <c r="T260" s="205">
        <f>S260*H260</f>
        <v>0</v>
      </c>
      <c r="AR260" s="24" t="s">
        <v>142</v>
      </c>
      <c r="AT260" s="24" t="s">
        <v>137</v>
      </c>
      <c r="AU260" s="24" t="s">
        <v>135</v>
      </c>
      <c r="AY260" s="24" t="s">
        <v>130</v>
      </c>
      <c r="BE260" s="206">
        <f>IF(N260="základní",J260,0)</f>
        <v>0</v>
      </c>
      <c r="BF260" s="206">
        <f>IF(N260="snížená",J260,0)</f>
        <v>0</v>
      </c>
      <c r="BG260" s="206">
        <f>IF(N260="zákl. přenesená",J260,0)</f>
        <v>0</v>
      </c>
      <c r="BH260" s="206">
        <f>IF(N260="sníž. přenesená",J260,0)</f>
        <v>0</v>
      </c>
      <c r="BI260" s="206">
        <f>IF(N260="nulová",J260,0)</f>
        <v>0</v>
      </c>
      <c r="BJ260" s="24" t="s">
        <v>135</v>
      </c>
      <c r="BK260" s="206">
        <f>ROUND(I260*H260,2)</f>
        <v>0</v>
      </c>
      <c r="BL260" s="24" t="s">
        <v>142</v>
      </c>
      <c r="BM260" s="24" t="s">
        <v>443</v>
      </c>
    </row>
    <row r="261" spans="2:65" s="11" customFormat="1" ht="10.75">
      <c r="B261" s="207"/>
      <c r="C261" s="208"/>
      <c r="D261" s="209" t="s">
        <v>145</v>
      </c>
      <c r="E261" s="210" t="s">
        <v>21</v>
      </c>
      <c r="F261" s="211" t="s">
        <v>444</v>
      </c>
      <c r="G261" s="208"/>
      <c r="H261" s="212">
        <v>47.3</v>
      </c>
      <c r="I261" s="213"/>
      <c r="J261" s="208"/>
      <c r="K261" s="208"/>
      <c r="L261" s="214"/>
      <c r="M261" s="215"/>
      <c r="N261" s="216"/>
      <c r="O261" s="216"/>
      <c r="P261" s="216"/>
      <c r="Q261" s="216"/>
      <c r="R261" s="216"/>
      <c r="S261" s="216"/>
      <c r="T261" s="217"/>
      <c r="AT261" s="218" t="s">
        <v>145</v>
      </c>
      <c r="AU261" s="218" t="s">
        <v>135</v>
      </c>
      <c r="AV261" s="11" t="s">
        <v>135</v>
      </c>
      <c r="AW261" s="11" t="s">
        <v>37</v>
      </c>
      <c r="AX261" s="11" t="s">
        <v>73</v>
      </c>
      <c r="AY261" s="218" t="s">
        <v>130</v>
      </c>
    </row>
    <row r="262" spans="2:65" s="12" customFormat="1" ht="10.75">
      <c r="B262" s="219"/>
      <c r="C262" s="220"/>
      <c r="D262" s="221" t="s">
        <v>145</v>
      </c>
      <c r="E262" s="222" t="s">
        <v>21</v>
      </c>
      <c r="F262" s="223" t="s">
        <v>147</v>
      </c>
      <c r="G262" s="220"/>
      <c r="H262" s="224">
        <v>47.3</v>
      </c>
      <c r="I262" s="225"/>
      <c r="J262" s="220"/>
      <c r="K262" s="220"/>
      <c r="L262" s="226"/>
      <c r="M262" s="227"/>
      <c r="N262" s="228"/>
      <c r="O262" s="228"/>
      <c r="P262" s="228"/>
      <c r="Q262" s="228"/>
      <c r="R262" s="228"/>
      <c r="S262" s="228"/>
      <c r="T262" s="229"/>
      <c r="AT262" s="230" t="s">
        <v>145</v>
      </c>
      <c r="AU262" s="230" t="s">
        <v>135</v>
      </c>
      <c r="AV262" s="12" t="s">
        <v>148</v>
      </c>
      <c r="AW262" s="12" t="s">
        <v>37</v>
      </c>
      <c r="AX262" s="12" t="s">
        <v>81</v>
      </c>
      <c r="AY262" s="230" t="s">
        <v>130</v>
      </c>
    </row>
    <row r="263" spans="2:65" s="1" customFormat="1" ht="22.5" customHeight="1">
      <c r="B263" s="41"/>
      <c r="C263" s="259" t="s">
        <v>445</v>
      </c>
      <c r="D263" s="259" t="s">
        <v>287</v>
      </c>
      <c r="E263" s="260" t="s">
        <v>446</v>
      </c>
      <c r="F263" s="261" t="s">
        <v>447</v>
      </c>
      <c r="G263" s="262" t="s">
        <v>178</v>
      </c>
      <c r="H263" s="263">
        <v>49.664999999999999</v>
      </c>
      <c r="I263" s="264"/>
      <c r="J263" s="265">
        <f>ROUND(I263*H263,2)</f>
        <v>0</v>
      </c>
      <c r="K263" s="261" t="s">
        <v>21</v>
      </c>
      <c r="L263" s="266"/>
      <c r="M263" s="267" t="s">
        <v>21</v>
      </c>
      <c r="N263" s="268" t="s">
        <v>45</v>
      </c>
      <c r="O263" s="42"/>
      <c r="P263" s="204">
        <f>O263*H263</f>
        <v>0</v>
      </c>
      <c r="Q263" s="204">
        <v>0</v>
      </c>
      <c r="R263" s="204">
        <f>Q263*H263</f>
        <v>0</v>
      </c>
      <c r="S263" s="204">
        <v>0</v>
      </c>
      <c r="T263" s="205">
        <f>S263*H263</f>
        <v>0</v>
      </c>
      <c r="AR263" s="24" t="s">
        <v>291</v>
      </c>
      <c r="AT263" s="24" t="s">
        <v>287</v>
      </c>
      <c r="AU263" s="24" t="s">
        <v>135</v>
      </c>
      <c r="AY263" s="24" t="s">
        <v>130</v>
      </c>
      <c r="BE263" s="206">
        <f>IF(N263="základní",J263,0)</f>
        <v>0</v>
      </c>
      <c r="BF263" s="206">
        <f>IF(N263="snížená",J263,0)</f>
        <v>0</v>
      </c>
      <c r="BG263" s="206">
        <f>IF(N263="zákl. přenesená",J263,0)</f>
        <v>0</v>
      </c>
      <c r="BH263" s="206">
        <f>IF(N263="sníž. přenesená",J263,0)</f>
        <v>0</v>
      </c>
      <c r="BI263" s="206">
        <f>IF(N263="nulová",J263,0)</f>
        <v>0</v>
      </c>
      <c r="BJ263" s="24" t="s">
        <v>135</v>
      </c>
      <c r="BK263" s="206">
        <f>ROUND(I263*H263,2)</f>
        <v>0</v>
      </c>
      <c r="BL263" s="24" t="s">
        <v>142</v>
      </c>
      <c r="BM263" s="24" t="s">
        <v>448</v>
      </c>
    </row>
    <row r="264" spans="2:65" s="11" customFormat="1" ht="10.75">
      <c r="B264" s="207"/>
      <c r="C264" s="208"/>
      <c r="D264" s="209" t="s">
        <v>145</v>
      </c>
      <c r="E264" s="210" t="s">
        <v>21</v>
      </c>
      <c r="F264" s="211" t="s">
        <v>449</v>
      </c>
      <c r="G264" s="208"/>
      <c r="H264" s="212">
        <v>49.664999999999999</v>
      </c>
      <c r="I264" s="213"/>
      <c r="J264" s="208"/>
      <c r="K264" s="208"/>
      <c r="L264" s="214"/>
      <c r="M264" s="215"/>
      <c r="N264" s="216"/>
      <c r="O264" s="216"/>
      <c r="P264" s="216"/>
      <c r="Q264" s="216"/>
      <c r="R264" s="216"/>
      <c r="S264" s="216"/>
      <c r="T264" s="217"/>
      <c r="AT264" s="218" t="s">
        <v>145</v>
      </c>
      <c r="AU264" s="218" t="s">
        <v>135</v>
      </c>
      <c r="AV264" s="11" t="s">
        <v>135</v>
      </c>
      <c r="AW264" s="11" t="s">
        <v>37</v>
      </c>
      <c r="AX264" s="11" t="s">
        <v>73</v>
      </c>
      <c r="AY264" s="218" t="s">
        <v>130</v>
      </c>
    </row>
    <row r="265" spans="2:65" s="12" customFormat="1" ht="10.75">
      <c r="B265" s="219"/>
      <c r="C265" s="220"/>
      <c r="D265" s="221" t="s">
        <v>145</v>
      </c>
      <c r="E265" s="222" t="s">
        <v>21</v>
      </c>
      <c r="F265" s="223" t="s">
        <v>147</v>
      </c>
      <c r="G265" s="220"/>
      <c r="H265" s="224">
        <v>49.664999999999999</v>
      </c>
      <c r="I265" s="225"/>
      <c r="J265" s="220"/>
      <c r="K265" s="220"/>
      <c r="L265" s="226"/>
      <c r="M265" s="227"/>
      <c r="N265" s="228"/>
      <c r="O265" s="228"/>
      <c r="P265" s="228"/>
      <c r="Q265" s="228"/>
      <c r="R265" s="228"/>
      <c r="S265" s="228"/>
      <c r="T265" s="229"/>
      <c r="AT265" s="230" t="s">
        <v>145</v>
      </c>
      <c r="AU265" s="230" t="s">
        <v>135</v>
      </c>
      <c r="AV265" s="12" t="s">
        <v>148</v>
      </c>
      <c r="AW265" s="12" t="s">
        <v>37</v>
      </c>
      <c r="AX265" s="12" t="s">
        <v>81</v>
      </c>
      <c r="AY265" s="230" t="s">
        <v>130</v>
      </c>
    </row>
    <row r="266" spans="2:65" s="1" customFormat="1" ht="31.5" customHeight="1">
      <c r="B266" s="41"/>
      <c r="C266" s="195" t="s">
        <v>450</v>
      </c>
      <c r="D266" s="195" t="s">
        <v>137</v>
      </c>
      <c r="E266" s="196" t="s">
        <v>451</v>
      </c>
      <c r="F266" s="197" t="s">
        <v>452</v>
      </c>
      <c r="G266" s="198" t="s">
        <v>178</v>
      </c>
      <c r="H266" s="199">
        <v>66.67</v>
      </c>
      <c r="I266" s="200"/>
      <c r="J266" s="201">
        <f>ROUND(I266*H266,2)</f>
        <v>0</v>
      </c>
      <c r="K266" s="197" t="s">
        <v>141</v>
      </c>
      <c r="L266" s="61"/>
      <c r="M266" s="202" t="s">
        <v>21</v>
      </c>
      <c r="N266" s="203" t="s">
        <v>45</v>
      </c>
      <c r="O266" s="42"/>
      <c r="P266" s="204">
        <f>O266*H266</f>
        <v>0</v>
      </c>
      <c r="Q266" s="204">
        <v>7.6000000000000004E-4</v>
      </c>
      <c r="R266" s="204">
        <f>Q266*H266</f>
        <v>5.0669200000000005E-2</v>
      </c>
      <c r="S266" s="204">
        <v>0</v>
      </c>
      <c r="T266" s="205">
        <f>S266*H266</f>
        <v>0</v>
      </c>
      <c r="AR266" s="24" t="s">
        <v>142</v>
      </c>
      <c r="AT266" s="24" t="s">
        <v>137</v>
      </c>
      <c r="AU266" s="24" t="s">
        <v>135</v>
      </c>
      <c r="AY266" s="24" t="s">
        <v>130</v>
      </c>
      <c r="BE266" s="206">
        <f>IF(N266="základní",J266,0)</f>
        <v>0</v>
      </c>
      <c r="BF266" s="206">
        <f>IF(N266="snížená",J266,0)</f>
        <v>0</v>
      </c>
      <c r="BG266" s="206">
        <f>IF(N266="zákl. přenesená",J266,0)</f>
        <v>0</v>
      </c>
      <c r="BH266" s="206">
        <f>IF(N266="sníž. přenesená",J266,0)</f>
        <v>0</v>
      </c>
      <c r="BI266" s="206">
        <f>IF(N266="nulová",J266,0)</f>
        <v>0</v>
      </c>
      <c r="BJ266" s="24" t="s">
        <v>135</v>
      </c>
      <c r="BK266" s="206">
        <f>ROUND(I266*H266,2)</f>
        <v>0</v>
      </c>
      <c r="BL266" s="24" t="s">
        <v>142</v>
      </c>
      <c r="BM266" s="24" t="s">
        <v>453</v>
      </c>
    </row>
    <row r="267" spans="2:65" s="11" customFormat="1" ht="10.75">
      <c r="B267" s="207"/>
      <c r="C267" s="208"/>
      <c r="D267" s="209" t="s">
        <v>145</v>
      </c>
      <c r="E267" s="210" t="s">
        <v>21</v>
      </c>
      <c r="F267" s="211" t="s">
        <v>366</v>
      </c>
      <c r="G267" s="208"/>
      <c r="H267" s="212">
        <v>66.67</v>
      </c>
      <c r="I267" s="213"/>
      <c r="J267" s="208"/>
      <c r="K267" s="208"/>
      <c r="L267" s="214"/>
      <c r="M267" s="215"/>
      <c r="N267" s="216"/>
      <c r="O267" s="216"/>
      <c r="P267" s="216"/>
      <c r="Q267" s="216"/>
      <c r="R267" s="216"/>
      <c r="S267" s="216"/>
      <c r="T267" s="217"/>
      <c r="AT267" s="218" t="s">
        <v>145</v>
      </c>
      <c r="AU267" s="218" t="s">
        <v>135</v>
      </c>
      <c r="AV267" s="11" t="s">
        <v>135</v>
      </c>
      <c r="AW267" s="11" t="s">
        <v>37</v>
      </c>
      <c r="AX267" s="11" t="s">
        <v>73</v>
      </c>
      <c r="AY267" s="218" t="s">
        <v>130</v>
      </c>
    </row>
    <row r="268" spans="2:65" s="12" customFormat="1" ht="10.75">
      <c r="B268" s="219"/>
      <c r="C268" s="220"/>
      <c r="D268" s="221" t="s">
        <v>145</v>
      </c>
      <c r="E268" s="222" t="s">
        <v>21</v>
      </c>
      <c r="F268" s="223" t="s">
        <v>147</v>
      </c>
      <c r="G268" s="220"/>
      <c r="H268" s="224">
        <v>66.67</v>
      </c>
      <c r="I268" s="225"/>
      <c r="J268" s="220"/>
      <c r="K268" s="220"/>
      <c r="L268" s="226"/>
      <c r="M268" s="227"/>
      <c r="N268" s="228"/>
      <c r="O268" s="228"/>
      <c r="P268" s="228"/>
      <c r="Q268" s="228"/>
      <c r="R268" s="228"/>
      <c r="S268" s="228"/>
      <c r="T268" s="229"/>
      <c r="AT268" s="230" t="s">
        <v>145</v>
      </c>
      <c r="AU268" s="230" t="s">
        <v>135</v>
      </c>
      <c r="AV268" s="12" t="s">
        <v>148</v>
      </c>
      <c r="AW268" s="12" t="s">
        <v>37</v>
      </c>
      <c r="AX268" s="12" t="s">
        <v>81</v>
      </c>
      <c r="AY268" s="230" t="s">
        <v>130</v>
      </c>
    </row>
    <row r="269" spans="2:65" s="1" customFormat="1" ht="22.5" customHeight="1">
      <c r="B269" s="41"/>
      <c r="C269" s="259" t="s">
        <v>454</v>
      </c>
      <c r="D269" s="259" t="s">
        <v>287</v>
      </c>
      <c r="E269" s="260" t="s">
        <v>455</v>
      </c>
      <c r="F269" s="261" t="s">
        <v>456</v>
      </c>
      <c r="G269" s="262" t="s">
        <v>178</v>
      </c>
      <c r="H269" s="263">
        <v>70.004000000000005</v>
      </c>
      <c r="I269" s="264"/>
      <c r="J269" s="265">
        <f>ROUND(I269*H269,2)</f>
        <v>0</v>
      </c>
      <c r="K269" s="261" t="s">
        <v>21</v>
      </c>
      <c r="L269" s="266"/>
      <c r="M269" s="267" t="s">
        <v>21</v>
      </c>
      <c r="N269" s="268" t="s">
        <v>45</v>
      </c>
      <c r="O269" s="42"/>
      <c r="P269" s="204">
        <f>O269*H269</f>
        <v>0</v>
      </c>
      <c r="Q269" s="204">
        <v>0</v>
      </c>
      <c r="R269" s="204">
        <f>Q269*H269</f>
        <v>0</v>
      </c>
      <c r="S269" s="204">
        <v>0</v>
      </c>
      <c r="T269" s="205">
        <f>S269*H269</f>
        <v>0</v>
      </c>
      <c r="AR269" s="24" t="s">
        <v>291</v>
      </c>
      <c r="AT269" s="24" t="s">
        <v>287</v>
      </c>
      <c r="AU269" s="24" t="s">
        <v>135</v>
      </c>
      <c r="AY269" s="24" t="s">
        <v>130</v>
      </c>
      <c r="BE269" s="206">
        <f>IF(N269="základní",J269,0)</f>
        <v>0</v>
      </c>
      <c r="BF269" s="206">
        <f>IF(N269="snížená",J269,0)</f>
        <v>0</v>
      </c>
      <c r="BG269" s="206">
        <f>IF(N269="zákl. přenesená",J269,0)</f>
        <v>0</v>
      </c>
      <c r="BH269" s="206">
        <f>IF(N269="sníž. přenesená",J269,0)</f>
        <v>0</v>
      </c>
      <c r="BI269" s="206">
        <f>IF(N269="nulová",J269,0)</f>
        <v>0</v>
      </c>
      <c r="BJ269" s="24" t="s">
        <v>135</v>
      </c>
      <c r="BK269" s="206">
        <f>ROUND(I269*H269,2)</f>
        <v>0</v>
      </c>
      <c r="BL269" s="24" t="s">
        <v>142</v>
      </c>
      <c r="BM269" s="24" t="s">
        <v>457</v>
      </c>
    </row>
    <row r="270" spans="2:65" s="11" customFormat="1" ht="10.75">
      <c r="B270" s="207"/>
      <c r="C270" s="208"/>
      <c r="D270" s="209" t="s">
        <v>145</v>
      </c>
      <c r="E270" s="210" t="s">
        <v>21</v>
      </c>
      <c r="F270" s="211" t="s">
        <v>458</v>
      </c>
      <c r="G270" s="208"/>
      <c r="H270" s="212">
        <v>70.004000000000005</v>
      </c>
      <c r="I270" s="213"/>
      <c r="J270" s="208"/>
      <c r="K270" s="208"/>
      <c r="L270" s="214"/>
      <c r="M270" s="215"/>
      <c r="N270" s="216"/>
      <c r="O270" s="216"/>
      <c r="P270" s="216"/>
      <c r="Q270" s="216"/>
      <c r="R270" s="216"/>
      <c r="S270" s="216"/>
      <c r="T270" s="217"/>
      <c r="AT270" s="218" t="s">
        <v>145</v>
      </c>
      <c r="AU270" s="218" t="s">
        <v>135</v>
      </c>
      <c r="AV270" s="11" t="s">
        <v>135</v>
      </c>
      <c r="AW270" s="11" t="s">
        <v>37</v>
      </c>
      <c r="AX270" s="11" t="s">
        <v>73</v>
      </c>
      <c r="AY270" s="218" t="s">
        <v>130</v>
      </c>
    </row>
    <row r="271" spans="2:65" s="12" customFormat="1" ht="10.75">
      <c r="B271" s="219"/>
      <c r="C271" s="220"/>
      <c r="D271" s="221" t="s">
        <v>145</v>
      </c>
      <c r="E271" s="222" t="s">
        <v>21</v>
      </c>
      <c r="F271" s="223" t="s">
        <v>147</v>
      </c>
      <c r="G271" s="220"/>
      <c r="H271" s="224">
        <v>70.004000000000005</v>
      </c>
      <c r="I271" s="225"/>
      <c r="J271" s="220"/>
      <c r="K271" s="220"/>
      <c r="L271" s="226"/>
      <c r="M271" s="227"/>
      <c r="N271" s="228"/>
      <c r="O271" s="228"/>
      <c r="P271" s="228"/>
      <c r="Q271" s="228"/>
      <c r="R271" s="228"/>
      <c r="S271" s="228"/>
      <c r="T271" s="229"/>
      <c r="AT271" s="230" t="s">
        <v>145</v>
      </c>
      <c r="AU271" s="230" t="s">
        <v>135</v>
      </c>
      <c r="AV271" s="12" t="s">
        <v>148</v>
      </c>
      <c r="AW271" s="12" t="s">
        <v>37</v>
      </c>
      <c r="AX271" s="12" t="s">
        <v>81</v>
      </c>
      <c r="AY271" s="230" t="s">
        <v>130</v>
      </c>
    </row>
    <row r="272" spans="2:65" s="1" customFormat="1" ht="22.5" customHeight="1">
      <c r="B272" s="41"/>
      <c r="C272" s="195" t="s">
        <v>459</v>
      </c>
      <c r="D272" s="195" t="s">
        <v>137</v>
      </c>
      <c r="E272" s="196" t="s">
        <v>460</v>
      </c>
      <c r="F272" s="197" t="s">
        <v>461</v>
      </c>
      <c r="G272" s="198" t="s">
        <v>351</v>
      </c>
      <c r="H272" s="199">
        <v>1</v>
      </c>
      <c r="I272" s="200"/>
      <c r="J272" s="201">
        <f>ROUND(I272*H272,2)</f>
        <v>0</v>
      </c>
      <c r="K272" s="197" t="s">
        <v>21</v>
      </c>
      <c r="L272" s="61"/>
      <c r="M272" s="202" t="s">
        <v>21</v>
      </c>
      <c r="N272" s="203" t="s">
        <v>45</v>
      </c>
      <c r="O272" s="42"/>
      <c r="P272" s="204">
        <f>O272*H272</f>
        <v>0</v>
      </c>
      <c r="Q272" s="204">
        <v>0</v>
      </c>
      <c r="R272" s="204">
        <f>Q272*H272</f>
        <v>0</v>
      </c>
      <c r="S272" s="204">
        <v>0</v>
      </c>
      <c r="T272" s="205">
        <f>S272*H272</f>
        <v>0</v>
      </c>
      <c r="AR272" s="24" t="s">
        <v>142</v>
      </c>
      <c r="AT272" s="24" t="s">
        <v>137</v>
      </c>
      <c r="AU272" s="24" t="s">
        <v>135</v>
      </c>
      <c r="AY272" s="24" t="s">
        <v>130</v>
      </c>
      <c r="BE272" s="206">
        <f>IF(N272="základní",J272,0)</f>
        <v>0</v>
      </c>
      <c r="BF272" s="206">
        <f>IF(N272="snížená",J272,0)</f>
        <v>0</v>
      </c>
      <c r="BG272" s="206">
        <f>IF(N272="zákl. přenesená",J272,0)</f>
        <v>0</v>
      </c>
      <c r="BH272" s="206">
        <f>IF(N272="sníž. přenesená",J272,0)</f>
        <v>0</v>
      </c>
      <c r="BI272" s="206">
        <f>IF(N272="nulová",J272,0)</f>
        <v>0</v>
      </c>
      <c r="BJ272" s="24" t="s">
        <v>135</v>
      </c>
      <c r="BK272" s="206">
        <f>ROUND(I272*H272,2)</f>
        <v>0</v>
      </c>
      <c r="BL272" s="24" t="s">
        <v>142</v>
      </c>
      <c r="BM272" s="24" t="s">
        <v>462</v>
      </c>
    </row>
    <row r="273" spans="2:65" s="1" customFormat="1" ht="31.5" customHeight="1">
      <c r="B273" s="41"/>
      <c r="C273" s="195" t="s">
        <v>463</v>
      </c>
      <c r="D273" s="195" t="s">
        <v>137</v>
      </c>
      <c r="E273" s="196" t="s">
        <v>464</v>
      </c>
      <c r="F273" s="197" t="s">
        <v>465</v>
      </c>
      <c r="G273" s="198" t="s">
        <v>178</v>
      </c>
      <c r="H273" s="199">
        <v>35.299999999999997</v>
      </c>
      <c r="I273" s="200"/>
      <c r="J273" s="201">
        <f>ROUND(I273*H273,2)</f>
        <v>0</v>
      </c>
      <c r="K273" s="197" t="s">
        <v>141</v>
      </c>
      <c r="L273" s="61"/>
      <c r="M273" s="202" t="s">
        <v>21</v>
      </c>
      <c r="N273" s="203" t="s">
        <v>45</v>
      </c>
      <c r="O273" s="42"/>
      <c r="P273" s="204">
        <f>O273*H273</f>
        <v>0</v>
      </c>
      <c r="Q273" s="204">
        <v>6.0999999999999997E-4</v>
      </c>
      <c r="R273" s="204">
        <f>Q273*H273</f>
        <v>2.1532999999999997E-2</v>
      </c>
      <c r="S273" s="204">
        <v>0</v>
      </c>
      <c r="T273" s="205">
        <f>S273*H273</f>
        <v>0</v>
      </c>
      <c r="AR273" s="24" t="s">
        <v>142</v>
      </c>
      <c r="AT273" s="24" t="s">
        <v>137</v>
      </c>
      <c r="AU273" s="24" t="s">
        <v>135</v>
      </c>
      <c r="AY273" s="24" t="s">
        <v>130</v>
      </c>
      <c r="BE273" s="206">
        <f>IF(N273="základní",J273,0)</f>
        <v>0</v>
      </c>
      <c r="BF273" s="206">
        <f>IF(N273="snížená",J273,0)</f>
        <v>0</v>
      </c>
      <c r="BG273" s="206">
        <f>IF(N273="zákl. přenesená",J273,0)</f>
        <v>0</v>
      </c>
      <c r="BH273" s="206">
        <f>IF(N273="sníž. přenesená",J273,0)</f>
        <v>0</v>
      </c>
      <c r="BI273" s="206">
        <f>IF(N273="nulová",J273,0)</f>
        <v>0</v>
      </c>
      <c r="BJ273" s="24" t="s">
        <v>135</v>
      </c>
      <c r="BK273" s="206">
        <f>ROUND(I273*H273,2)</f>
        <v>0</v>
      </c>
      <c r="BL273" s="24" t="s">
        <v>142</v>
      </c>
      <c r="BM273" s="24" t="s">
        <v>466</v>
      </c>
    </row>
    <row r="274" spans="2:65" s="1" customFormat="1" ht="31.5" customHeight="1">
      <c r="B274" s="41"/>
      <c r="C274" s="195" t="s">
        <v>467</v>
      </c>
      <c r="D274" s="195" t="s">
        <v>137</v>
      </c>
      <c r="E274" s="196" t="s">
        <v>468</v>
      </c>
      <c r="F274" s="197" t="s">
        <v>469</v>
      </c>
      <c r="G274" s="198" t="s">
        <v>178</v>
      </c>
      <c r="H274" s="199">
        <v>10</v>
      </c>
      <c r="I274" s="200"/>
      <c r="J274" s="201">
        <f>ROUND(I274*H274,2)</f>
        <v>0</v>
      </c>
      <c r="K274" s="197" t="s">
        <v>141</v>
      </c>
      <c r="L274" s="61"/>
      <c r="M274" s="202" t="s">
        <v>21</v>
      </c>
      <c r="N274" s="203" t="s">
        <v>45</v>
      </c>
      <c r="O274" s="42"/>
      <c r="P274" s="204">
        <f>O274*H274</f>
        <v>0</v>
      </c>
      <c r="Q274" s="204">
        <v>1.16E-3</v>
      </c>
      <c r="R274" s="204">
        <f>Q274*H274</f>
        <v>1.1599999999999999E-2</v>
      </c>
      <c r="S274" s="204">
        <v>0</v>
      </c>
      <c r="T274" s="205">
        <f>S274*H274</f>
        <v>0</v>
      </c>
      <c r="AR274" s="24" t="s">
        <v>142</v>
      </c>
      <c r="AT274" s="24" t="s">
        <v>137</v>
      </c>
      <c r="AU274" s="24" t="s">
        <v>135</v>
      </c>
      <c r="AY274" s="24" t="s">
        <v>130</v>
      </c>
      <c r="BE274" s="206">
        <f>IF(N274="základní",J274,0)</f>
        <v>0</v>
      </c>
      <c r="BF274" s="206">
        <f>IF(N274="snížená",J274,0)</f>
        <v>0</v>
      </c>
      <c r="BG274" s="206">
        <f>IF(N274="zákl. přenesená",J274,0)</f>
        <v>0</v>
      </c>
      <c r="BH274" s="206">
        <f>IF(N274="sníž. přenesená",J274,0)</f>
        <v>0</v>
      </c>
      <c r="BI274" s="206">
        <f>IF(N274="nulová",J274,0)</f>
        <v>0</v>
      </c>
      <c r="BJ274" s="24" t="s">
        <v>135</v>
      </c>
      <c r="BK274" s="206">
        <f>ROUND(I274*H274,2)</f>
        <v>0</v>
      </c>
      <c r="BL274" s="24" t="s">
        <v>142</v>
      </c>
      <c r="BM274" s="24" t="s">
        <v>470</v>
      </c>
    </row>
    <row r="275" spans="2:65" s="14" customFormat="1" ht="10.75">
      <c r="B275" s="244"/>
      <c r="C275" s="245"/>
      <c r="D275" s="209" t="s">
        <v>145</v>
      </c>
      <c r="E275" s="246" t="s">
        <v>21</v>
      </c>
      <c r="F275" s="247" t="s">
        <v>244</v>
      </c>
      <c r="G275" s="245"/>
      <c r="H275" s="248" t="s">
        <v>21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AT275" s="254" t="s">
        <v>145</v>
      </c>
      <c r="AU275" s="254" t="s">
        <v>135</v>
      </c>
      <c r="AV275" s="14" t="s">
        <v>81</v>
      </c>
      <c r="AW275" s="14" t="s">
        <v>37</v>
      </c>
      <c r="AX275" s="14" t="s">
        <v>73</v>
      </c>
      <c r="AY275" s="254" t="s">
        <v>130</v>
      </c>
    </row>
    <row r="276" spans="2:65" s="11" customFormat="1" ht="10.75">
      <c r="B276" s="207"/>
      <c r="C276" s="208"/>
      <c r="D276" s="209" t="s">
        <v>145</v>
      </c>
      <c r="E276" s="210" t="s">
        <v>21</v>
      </c>
      <c r="F276" s="211" t="s">
        <v>376</v>
      </c>
      <c r="G276" s="208"/>
      <c r="H276" s="212">
        <v>10</v>
      </c>
      <c r="I276" s="213"/>
      <c r="J276" s="208"/>
      <c r="K276" s="208"/>
      <c r="L276" s="214"/>
      <c r="M276" s="215"/>
      <c r="N276" s="216"/>
      <c r="O276" s="216"/>
      <c r="P276" s="216"/>
      <c r="Q276" s="216"/>
      <c r="R276" s="216"/>
      <c r="S276" s="216"/>
      <c r="T276" s="217"/>
      <c r="AT276" s="218" t="s">
        <v>145</v>
      </c>
      <c r="AU276" s="218" t="s">
        <v>135</v>
      </c>
      <c r="AV276" s="11" t="s">
        <v>135</v>
      </c>
      <c r="AW276" s="11" t="s">
        <v>37</v>
      </c>
      <c r="AX276" s="11" t="s">
        <v>73</v>
      </c>
      <c r="AY276" s="218" t="s">
        <v>130</v>
      </c>
    </row>
    <row r="277" spans="2:65" s="12" customFormat="1" ht="10.75">
      <c r="B277" s="219"/>
      <c r="C277" s="220"/>
      <c r="D277" s="221" t="s">
        <v>145</v>
      </c>
      <c r="E277" s="222" t="s">
        <v>21</v>
      </c>
      <c r="F277" s="223" t="s">
        <v>147</v>
      </c>
      <c r="G277" s="220"/>
      <c r="H277" s="224">
        <v>10</v>
      </c>
      <c r="I277" s="225"/>
      <c r="J277" s="220"/>
      <c r="K277" s="220"/>
      <c r="L277" s="226"/>
      <c r="M277" s="227"/>
      <c r="N277" s="228"/>
      <c r="O277" s="228"/>
      <c r="P277" s="228"/>
      <c r="Q277" s="228"/>
      <c r="R277" s="228"/>
      <c r="S277" s="228"/>
      <c r="T277" s="229"/>
      <c r="AT277" s="230" t="s">
        <v>145</v>
      </c>
      <c r="AU277" s="230" t="s">
        <v>135</v>
      </c>
      <c r="AV277" s="12" t="s">
        <v>148</v>
      </c>
      <c r="AW277" s="12" t="s">
        <v>37</v>
      </c>
      <c r="AX277" s="12" t="s">
        <v>81</v>
      </c>
      <c r="AY277" s="230" t="s">
        <v>130</v>
      </c>
    </row>
    <row r="278" spans="2:65" s="1" customFormat="1" ht="31.5" customHeight="1">
      <c r="B278" s="41"/>
      <c r="C278" s="195" t="s">
        <v>471</v>
      </c>
      <c r="D278" s="195" t="s">
        <v>137</v>
      </c>
      <c r="E278" s="196" t="s">
        <v>472</v>
      </c>
      <c r="F278" s="197" t="s">
        <v>473</v>
      </c>
      <c r="G278" s="198" t="s">
        <v>178</v>
      </c>
      <c r="H278" s="199">
        <v>8.44</v>
      </c>
      <c r="I278" s="200"/>
      <c r="J278" s="201">
        <f>ROUND(I278*H278,2)</f>
        <v>0</v>
      </c>
      <c r="K278" s="197" t="s">
        <v>21</v>
      </c>
      <c r="L278" s="61"/>
      <c r="M278" s="202" t="s">
        <v>21</v>
      </c>
      <c r="N278" s="203" t="s">
        <v>45</v>
      </c>
      <c r="O278" s="42"/>
      <c r="P278" s="204">
        <f>O278*H278</f>
        <v>0</v>
      </c>
      <c r="Q278" s="204">
        <v>0</v>
      </c>
      <c r="R278" s="204">
        <f>Q278*H278</f>
        <v>0</v>
      </c>
      <c r="S278" s="204">
        <v>0</v>
      </c>
      <c r="T278" s="205">
        <f>S278*H278</f>
        <v>0</v>
      </c>
      <c r="AR278" s="24" t="s">
        <v>142</v>
      </c>
      <c r="AT278" s="24" t="s">
        <v>137</v>
      </c>
      <c r="AU278" s="24" t="s">
        <v>135</v>
      </c>
      <c r="AY278" s="24" t="s">
        <v>130</v>
      </c>
      <c r="BE278" s="206">
        <f>IF(N278="základní",J278,0)</f>
        <v>0</v>
      </c>
      <c r="BF278" s="206">
        <f>IF(N278="snížená",J278,0)</f>
        <v>0</v>
      </c>
      <c r="BG278" s="206">
        <f>IF(N278="zákl. přenesená",J278,0)</f>
        <v>0</v>
      </c>
      <c r="BH278" s="206">
        <f>IF(N278="sníž. přenesená",J278,0)</f>
        <v>0</v>
      </c>
      <c r="BI278" s="206">
        <f>IF(N278="nulová",J278,0)</f>
        <v>0</v>
      </c>
      <c r="BJ278" s="24" t="s">
        <v>135</v>
      </c>
      <c r="BK278" s="206">
        <f>ROUND(I278*H278,2)</f>
        <v>0</v>
      </c>
      <c r="BL278" s="24" t="s">
        <v>142</v>
      </c>
      <c r="BM278" s="24" t="s">
        <v>474</v>
      </c>
    </row>
    <row r="279" spans="2:65" s="14" customFormat="1" ht="10.75">
      <c r="B279" s="244"/>
      <c r="C279" s="245"/>
      <c r="D279" s="209" t="s">
        <v>145</v>
      </c>
      <c r="E279" s="246" t="s">
        <v>21</v>
      </c>
      <c r="F279" s="247" t="s">
        <v>383</v>
      </c>
      <c r="G279" s="245"/>
      <c r="H279" s="248" t="s">
        <v>21</v>
      </c>
      <c r="I279" s="249"/>
      <c r="J279" s="245"/>
      <c r="K279" s="245"/>
      <c r="L279" s="250"/>
      <c r="M279" s="251"/>
      <c r="N279" s="252"/>
      <c r="O279" s="252"/>
      <c r="P279" s="252"/>
      <c r="Q279" s="252"/>
      <c r="R279" s="252"/>
      <c r="S279" s="252"/>
      <c r="T279" s="253"/>
      <c r="AT279" s="254" t="s">
        <v>145</v>
      </c>
      <c r="AU279" s="254" t="s">
        <v>135</v>
      </c>
      <c r="AV279" s="14" t="s">
        <v>81</v>
      </c>
      <c r="AW279" s="14" t="s">
        <v>37</v>
      </c>
      <c r="AX279" s="14" t="s">
        <v>73</v>
      </c>
      <c r="AY279" s="254" t="s">
        <v>130</v>
      </c>
    </row>
    <row r="280" spans="2:65" s="11" customFormat="1" ht="10.75">
      <c r="B280" s="207"/>
      <c r="C280" s="208"/>
      <c r="D280" s="209" t="s">
        <v>145</v>
      </c>
      <c r="E280" s="210" t="s">
        <v>21</v>
      </c>
      <c r="F280" s="211" t="s">
        <v>384</v>
      </c>
      <c r="G280" s="208"/>
      <c r="H280" s="212">
        <v>8.44</v>
      </c>
      <c r="I280" s="213"/>
      <c r="J280" s="208"/>
      <c r="K280" s="208"/>
      <c r="L280" s="214"/>
      <c r="M280" s="215"/>
      <c r="N280" s="216"/>
      <c r="O280" s="216"/>
      <c r="P280" s="216"/>
      <c r="Q280" s="216"/>
      <c r="R280" s="216"/>
      <c r="S280" s="216"/>
      <c r="T280" s="217"/>
      <c r="AT280" s="218" t="s">
        <v>145</v>
      </c>
      <c r="AU280" s="218" t="s">
        <v>135</v>
      </c>
      <c r="AV280" s="11" t="s">
        <v>135</v>
      </c>
      <c r="AW280" s="11" t="s">
        <v>37</v>
      </c>
      <c r="AX280" s="11" t="s">
        <v>73</v>
      </c>
      <c r="AY280" s="218" t="s">
        <v>130</v>
      </c>
    </row>
    <row r="281" spans="2:65" s="12" customFormat="1" ht="10.75">
      <c r="B281" s="219"/>
      <c r="C281" s="220"/>
      <c r="D281" s="221" t="s">
        <v>145</v>
      </c>
      <c r="E281" s="222" t="s">
        <v>21</v>
      </c>
      <c r="F281" s="223" t="s">
        <v>147</v>
      </c>
      <c r="G281" s="220"/>
      <c r="H281" s="224">
        <v>8.44</v>
      </c>
      <c r="I281" s="225"/>
      <c r="J281" s="220"/>
      <c r="K281" s="220"/>
      <c r="L281" s="226"/>
      <c r="M281" s="227"/>
      <c r="N281" s="228"/>
      <c r="O281" s="228"/>
      <c r="P281" s="228"/>
      <c r="Q281" s="228"/>
      <c r="R281" s="228"/>
      <c r="S281" s="228"/>
      <c r="T281" s="229"/>
      <c r="AT281" s="230" t="s">
        <v>145</v>
      </c>
      <c r="AU281" s="230" t="s">
        <v>135</v>
      </c>
      <c r="AV281" s="12" t="s">
        <v>148</v>
      </c>
      <c r="AW281" s="12" t="s">
        <v>37</v>
      </c>
      <c r="AX281" s="12" t="s">
        <v>81</v>
      </c>
      <c r="AY281" s="230" t="s">
        <v>130</v>
      </c>
    </row>
    <row r="282" spans="2:65" s="1" customFormat="1" ht="22.5" customHeight="1">
      <c r="B282" s="41"/>
      <c r="C282" s="195" t="s">
        <v>475</v>
      </c>
      <c r="D282" s="195" t="s">
        <v>137</v>
      </c>
      <c r="E282" s="196" t="s">
        <v>476</v>
      </c>
      <c r="F282" s="197" t="s">
        <v>477</v>
      </c>
      <c r="G282" s="198" t="s">
        <v>21</v>
      </c>
      <c r="H282" s="199">
        <v>81.150000000000006</v>
      </c>
      <c r="I282" s="200"/>
      <c r="J282" s="201">
        <f>ROUND(I282*H282,2)</f>
        <v>0</v>
      </c>
      <c r="K282" s="197" t="s">
        <v>21</v>
      </c>
      <c r="L282" s="61"/>
      <c r="M282" s="202" t="s">
        <v>21</v>
      </c>
      <c r="N282" s="203" t="s">
        <v>45</v>
      </c>
      <c r="O282" s="42"/>
      <c r="P282" s="204">
        <f>O282*H282</f>
        <v>0</v>
      </c>
      <c r="Q282" s="204">
        <v>0</v>
      </c>
      <c r="R282" s="204">
        <f>Q282*H282</f>
        <v>0</v>
      </c>
      <c r="S282" s="204">
        <v>0</v>
      </c>
      <c r="T282" s="205">
        <f>S282*H282</f>
        <v>0</v>
      </c>
      <c r="AR282" s="24" t="s">
        <v>142</v>
      </c>
      <c r="AT282" s="24" t="s">
        <v>137</v>
      </c>
      <c r="AU282" s="24" t="s">
        <v>135</v>
      </c>
      <c r="AY282" s="24" t="s">
        <v>130</v>
      </c>
      <c r="BE282" s="206">
        <f>IF(N282="základní",J282,0)</f>
        <v>0</v>
      </c>
      <c r="BF282" s="206">
        <f>IF(N282="snížená",J282,0)</f>
        <v>0</v>
      </c>
      <c r="BG282" s="206">
        <f>IF(N282="zákl. přenesená",J282,0)</f>
        <v>0</v>
      </c>
      <c r="BH282" s="206">
        <f>IF(N282="sníž. přenesená",J282,0)</f>
        <v>0</v>
      </c>
      <c r="BI282" s="206">
        <f>IF(N282="nulová",J282,0)</f>
        <v>0</v>
      </c>
      <c r="BJ282" s="24" t="s">
        <v>135</v>
      </c>
      <c r="BK282" s="206">
        <f>ROUND(I282*H282,2)</f>
        <v>0</v>
      </c>
      <c r="BL282" s="24" t="s">
        <v>142</v>
      </c>
      <c r="BM282" s="24" t="s">
        <v>478</v>
      </c>
    </row>
    <row r="283" spans="2:65" s="11" customFormat="1" ht="10.75">
      <c r="B283" s="207"/>
      <c r="C283" s="208"/>
      <c r="D283" s="209" t="s">
        <v>145</v>
      </c>
      <c r="E283" s="210" t="s">
        <v>21</v>
      </c>
      <c r="F283" s="211" t="s">
        <v>479</v>
      </c>
      <c r="G283" s="208"/>
      <c r="H283" s="212">
        <v>81.150000000000006</v>
      </c>
      <c r="I283" s="213"/>
      <c r="J283" s="208"/>
      <c r="K283" s="208"/>
      <c r="L283" s="214"/>
      <c r="M283" s="215"/>
      <c r="N283" s="216"/>
      <c r="O283" s="216"/>
      <c r="P283" s="216"/>
      <c r="Q283" s="216"/>
      <c r="R283" s="216"/>
      <c r="S283" s="216"/>
      <c r="T283" s="217"/>
      <c r="AT283" s="218" t="s">
        <v>145</v>
      </c>
      <c r="AU283" s="218" t="s">
        <v>135</v>
      </c>
      <c r="AV283" s="11" t="s">
        <v>135</v>
      </c>
      <c r="AW283" s="11" t="s">
        <v>37</v>
      </c>
      <c r="AX283" s="11" t="s">
        <v>73</v>
      </c>
      <c r="AY283" s="218" t="s">
        <v>130</v>
      </c>
    </row>
    <row r="284" spans="2:65" s="12" customFormat="1" ht="10.75">
      <c r="B284" s="219"/>
      <c r="C284" s="220"/>
      <c r="D284" s="221" t="s">
        <v>145</v>
      </c>
      <c r="E284" s="222" t="s">
        <v>21</v>
      </c>
      <c r="F284" s="223" t="s">
        <v>147</v>
      </c>
      <c r="G284" s="220"/>
      <c r="H284" s="224">
        <v>81.150000000000006</v>
      </c>
      <c r="I284" s="225"/>
      <c r="J284" s="220"/>
      <c r="K284" s="220"/>
      <c r="L284" s="226"/>
      <c r="M284" s="227"/>
      <c r="N284" s="228"/>
      <c r="O284" s="228"/>
      <c r="P284" s="228"/>
      <c r="Q284" s="228"/>
      <c r="R284" s="228"/>
      <c r="S284" s="228"/>
      <c r="T284" s="229"/>
      <c r="AT284" s="230" t="s">
        <v>145</v>
      </c>
      <c r="AU284" s="230" t="s">
        <v>135</v>
      </c>
      <c r="AV284" s="12" t="s">
        <v>148</v>
      </c>
      <c r="AW284" s="12" t="s">
        <v>37</v>
      </c>
      <c r="AX284" s="12" t="s">
        <v>81</v>
      </c>
      <c r="AY284" s="230" t="s">
        <v>130</v>
      </c>
    </row>
    <row r="285" spans="2:65" s="1" customFormat="1" ht="22.5" customHeight="1">
      <c r="B285" s="41"/>
      <c r="C285" s="259" t="s">
        <v>480</v>
      </c>
      <c r="D285" s="259" t="s">
        <v>287</v>
      </c>
      <c r="E285" s="260" t="s">
        <v>481</v>
      </c>
      <c r="F285" s="261" t="s">
        <v>482</v>
      </c>
      <c r="G285" s="262" t="s">
        <v>178</v>
      </c>
      <c r="H285" s="263">
        <v>85.207999999999998</v>
      </c>
      <c r="I285" s="264"/>
      <c r="J285" s="265">
        <f>ROUND(I285*H285,2)</f>
        <v>0</v>
      </c>
      <c r="K285" s="261" t="s">
        <v>21</v>
      </c>
      <c r="L285" s="266"/>
      <c r="M285" s="267" t="s">
        <v>21</v>
      </c>
      <c r="N285" s="268" t="s">
        <v>45</v>
      </c>
      <c r="O285" s="42"/>
      <c r="P285" s="204">
        <f>O285*H285</f>
        <v>0</v>
      </c>
      <c r="Q285" s="204">
        <v>0</v>
      </c>
      <c r="R285" s="204">
        <f>Q285*H285</f>
        <v>0</v>
      </c>
      <c r="S285" s="204">
        <v>0</v>
      </c>
      <c r="T285" s="205">
        <f>S285*H285</f>
        <v>0</v>
      </c>
      <c r="AR285" s="24" t="s">
        <v>291</v>
      </c>
      <c r="AT285" s="24" t="s">
        <v>287</v>
      </c>
      <c r="AU285" s="24" t="s">
        <v>135</v>
      </c>
      <c r="AY285" s="24" t="s">
        <v>130</v>
      </c>
      <c r="BE285" s="206">
        <f>IF(N285="základní",J285,0)</f>
        <v>0</v>
      </c>
      <c r="BF285" s="206">
        <f>IF(N285="snížená",J285,0)</f>
        <v>0</v>
      </c>
      <c r="BG285" s="206">
        <f>IF(N285="zákl. přenesená",J285,0)</f>
        <v>0</v>
      </c>
      <c r="BH285" s="206">
        <f>IF(N285="sníž. přenesená",J285,0)</f>
        <v>0</v>
      </c>
      <c r="BI285" s="206">
        <f>IF(N285="nulová",J285,0)</f>
        <v>0</v>
      </c>
      <c r="BJ285" s="24" t="s">
        <v>135</v>
      </c>
      <c r="BK285" s="206">
        <f>ROUND(I285*H285,2)</f>
        <v>0</v>
      </c>
      <c r="BL285" s="24" t="s">
        <v>142</v>
      </c>
      <c r="BM285" s="24" t="s">
        <v>483</v>
      </c>
    </row>
    <row r="286" spans="2:65" s="11" customFormat="1" ht="10.75">
      <c r="B286" s="207"/>
      <c r="C286" s="208"/>
      <c r="D286" s="209" t="s">
        <v>145</v>
      </c>
      <c r="E286" s="210" t="s">
        <v>21</v>
      </c>
      <c r="F286" s="211" t="s">
        <v>484</v>
      </c>
      <c r="G286" s="208"/>
      <c r="H286" s="212">
        <v>85.207999999999998</v>
      </c>
      <c r="I286" s="213"/>
      <c r="J286" s="208"/>
      <c r="K286" s="208"/>
      <c r="L286" s="214"/>
      <c r="M286" s="215"/>
      <c r="N286" s="216"/>
      <c r="O286" s="216"/>
      <c r="P286" s="216"/>
      <c r="Q286" s="216"/>
      <c r="R286" s="216"/>
      <c r="S286" s="216"/>
      <c r="T286" s="217"/>
      <c r="AT286" s="218" t="s">
        <v>145</v>
      </c>
      <c r="AU286" s="218" t="s">
        <v>135</v>
      </c>
      <c r="AV286" s="11" t="s">
        <v>135</v>
      </c>
      <c r="AW286" s="11" t="s">
        <v>37</v>
      </c>
      <c r="AX286" s="11" t="s">
        <v>73</v>
      </c>
      <c r="AY286" s="218" t="s">
        <v>130</v>
      </c>
    </row>
    <row r="287" spans="2:65" s="12" customFormat="1" ht="10.75">
      <c r="B287" s="219"/>
      <c r="C287" s="220"/>
      <c r="D287" s="221" t="s">
        <v>145</v>
      </c>
      <c r="E287" s="222" t="s">
        <v>21</v>
      </c>
      <c r="F287" s="223" t="s">
        <v>147</v>
      </c>
      <c r="G287" s="220"/>
      <c r="H287" s="224">
        <v>85.207999999999998</v>
      </c>
      <c r="I287" s="225"/>
      <c r="J287" s="220"/>
      <c r="K287" s="220"/>
      <c r="L287" s="226"/>
      <c r="M287" s="227"/>
      <c r="N287" s="228"/>
      <c r="O287" s="228"/>
      <c r="P287" s="228"/>
      <c r="Q287" s="228"/>
      <c r="R287" s="228"/>
      <c r="S287" s="228"/>
      <c r="T287" s="229"/>
      <c r="AT287" s="230" t="s">
        <v>145</v>
      </c>
      <c r="AU287" s="230" t="s">
        <v>135</v>
      </c>
      <c r="AV287" s="12" t="s">
        <v>148</v>
      </c>
      <c r="AW287" s="12" t="s">
        <v>37</v>
      </c>
      <c r="AX287" s="12" t="s">
        <v>81</v>
      </c>
      <c r="AY287" s="230" t="s">
        <v>130</v>
      </c>
    </row>
    <row r="288" spans="2:65" s="1" customFormat="1" ht="31.5" customHeight="1">
      <c r="B288" s="41"/>
      <c r="C288" s="195" t="s">
        <v>485</v>
      </c>
      <c r="D288" s="195" t="s">
        <v>137</v>
      </c>
      <c r="E288" s="196" t="s">
        <v>486</v>
      </c>
      <c r="F288" s="197" t="s">
        <v>487</v>
      </c>
      <c r="G288" s="198" t="s">
        <v>178</v>
      </c>
      <c r="H288" s="199">
        <v>24</v>
      </c>
      <c r="I288" s="200"/>
      <c r="J288" s="201">
        <f>ROUND(I288*H288,2)</f>
        <v>0</v>
      </c>
      <c r="K288" s="197" t="s">
        <v>21</v>
      </c>
      <c r="L288" s="61"/>
      <c r="M288" s="202" t="s">
        <v>21</v>
      </c>
      <c r="N288" s="203" t="s">
        <v>45</v>
      </c>
      <c r="O288" s="42"/>
      <c r="P288" s="204">
        <f>O288*H288</f>
        <v>0</v>
      </c>
      <c r="Q288" s="204">
        <v>1.14E-3</v>
      </c>
      <c r="R288" s="204">
        <f>Q288*H288</f>
        <v>2.7359999999999999E-2</v>
      </c>
      <c r="S288" s="204">
        <v>0</v>
      </c>
      <c r="T288" s="205">
        <f>S288*H288</f>
        <v>0</v>
      </c>
      <c r="AR288" s="24" t="s">
        <v>142</v>
      </c>
      <c r="AT288" s="24" t="s">
        <v>137</v>
      </c>
      <c r="AU288" s="24" t="s">
        <v>135</v>
      </c>
      <c r="AY288" s="24" t="s">
        <v>130</v>
      </c>
      <c r="BE288" s="206">
        <f>IF(N288="základní",J288,0)</f>
        <v>0</v>
      </c>
      <c r="BF288" s="206">
        <f>IF(N288="snížená",J288,0)</f>
        <v>0</v>
      </c>
      <c r="BG288" s="206">
        <f>IF(N288="zákl. přenesená",J288,0)</f>
        <v>0</v>
      </c>
      <c r="BH288" s="206">
        <f>IF(N288="sníž. přenesená",J288,0)</f>
        <v>0</v>
      </c>
      <c r="BI288" s="206">
        <f>IF(N288="nulová",J288,0)</f>
        <v>0</v>
      </c>
      <c r="BJ288" s="24" t="s">
        <v>135</v>
      </c>
      <c r="BK288" s="206">
        <f>ROUND(I288*H288,2)</f>
        <v>0</v>
      </c>
      <c r="BL288" s="24" t="s">
        <v>142</v>
      </c>
      <c r="BM288" s="24" t="s">
        <v>488</v>
      </c>
    </row>
    <row r="289" spans="2:65" s="14" customFormat="1" ht="10.75">
      <c r="B289" s="244"/>
      <c r="C289" s="245"/>
      <c r="D289" s="209" t="s">
        <v>145</v>
      </c>
      <c r="E289" s="246" t="s">
        <v>21</v>
      </c>
      <c r="F289" s="247" t="s">
        <v>244</v>
      </c>
      <c r="G289" s="245"/>
      <c r="H289" s="248" t="s">
        <v>21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3"/>
      <c r="AT289" s="254" t="s">
        <v>145</v>
      </c>
      <c r="AU289" s="254" t="s">
        <v>135</v>
      </c>
      <c r="AV289" s="14" t="s">
        <v>81</v>
      </c>
      <c r="AW289" s="14" t="s">
        <v>37</v>
      </c>
      <c r="AX289" s="14" t="s">
        <v>73</v>
      </c>
      <c r="AY289" s="254" t="s">
        <v>130</v>
      </c>
    </row>
    <row r="290" spans="2:65" s="11" customFormat="1" ht="10.75">
      <c r="B290" s="207"/>
      <c r="C290" s="208"/>
      <c r="D290" s="209" t="s">
        <v>145</v>
      </c>
      <c r="E290" s="210" t="s">
        <v>21</v>
      </c>
      <c r="F290" s="211" t="s">
        <v>489</v>
      </c>
      <c r="G290" s="208"/>
      <c r="H290" s="212">
        <v>24</v>
      </c>
      <c r="I290" s="213"/>
      <c r="J290" s="208"/>
      <c r="K290" s="208"/>
      <c r="L290" s="214"/>
      <c r="M290" s="215"/>
      <c r="N290" s="216"/>
      <c r="O290" s="216"/>
      <c r="P290" s="216"/>
      <c r="Q290" s="216"/>
      <c r="R290" s="216"/>
      <c r="S290" s="216"/>
      <c r="T290" s="217"/>
      <c r="AT290" s="218" t="s">
        <v>145</v>
      </c>
      <c r="AU290" s="218" t="s">
        <v>135</v>
      </c>
      <c r="AV290" s="11" t="s">
        <v>135</v>
      </c>
      <c r="AW290" s="11" t="s">
        <v>37</v>
      </c>
      <c r="AX290" s="11" t="s">
        <v>73</v>
      </c>
      <c r="AY290" s="218" t="s">
        <v>130</v>
      </c>
    </row>
    <row r="291" spans="2:65" s="12" customFormat="1" ht="10.75">
      <c r="B291" s="219"/>
      <c r="C291" s="220"/>
      <c r="D291" s="221" t="s">
        <v>145</v>
      </c>
      <c r="E291" s="222" t="s">
        <v>21</v>
      </c>
      <c r="F291" s="223" t="s">
        <v>147</v>
      </c>
      <c r="G291" s="220"/>
      <c r="H291" s="224">
        <v>24</v>
      </c>
      <c r="I291" s="225"/>
      <c r="J291" s="220"/>
      <c r="K291" s="220"/>
      <c r="L291" s="226"/>
      <c r="M291" s="227"/>
      <c r="N291" s="228"/>
      <c r="O291" s="228"/>
      <c r="P291" s="228"/>
      <c r="Q291" s="228"/>
      <c r="R291" s="228"/>
      <c r="S291" s="228"/>
      <c r="T291" s="229"/>
      <c r="AT291" s="230" t="s">
        <v>145</v>
      </c>
      <c r="AU291" s="230" t="s">
        <v>135</v>
      </c>
      <c r="AV291" s="12" t="s">
        <v>148</v>
      </c>
      <c r="AW291" s="12" t="s">
        <v>37</v>
      </c>
      <c r="AX291" s="12" t="s">
        <v>81</v>
      </c>
      <c r="AY291" s="230" t="s">
        <v>130</v>
      </c>
    </row>
    <row r="292" spans="2:65" s="1" customFormat="1" ht="22.5" customHeight="1">
      <c r="B292" s="41"/>
      <c r="C292" s="195" t="s">
        <v>490</v>
      </c>
      <c r="D292" s="195" t="s">
        <v>137</v>
      </c>
      <c r="E292" s="196" t="s">
        <v>491</v>
      </c>
      <c r="F292" s="197" t="s">
        <v>492</v>
      </c>
      <c r="G292" s="198" t="s">
        <v>178</v>
      </c>
      <c r="H292" s="199">
        <v>66.67</v>
      </c>
      <c r="I292" s="200"/>
      <c r="J292" s="201">
        <f>ROUND(I292*H292,2)</f>
        <v>0</v>
      </c>
      <c r="K292" s="197" t="s">
        <v>21</v>
      </c>
      <c r="L292" s="61"/>
      <c r="M292" s="202" t="s">
        <v>21</v>
      </c>
      <c r="N292" s="203" t="s">
        <v>45</v>
      </c>
      <c r="O292" s="42"/>
      <c r="P292" s="204">
        <f>O292*H292</f>
        <v>0</v>
      </c>
      <c r="Q292" s="204">
        <v>0</v>
      </c>
      <c r="R292" s="204">
        <f>Q292*H292</f>
        <v>0</v>
      </c>
      <c r="S292" s="204">
        <v>0</v>
      </c>
      <c r="T292" s="205">
        <f>S292*H292</f>
        <v>0</v>
      </c>
      <c r="AR292" s="24" t="s">
        <v>142</v>
      </c>
      <c r="AT292" s="24" t="s">
        <v>137</v>
      </c>
      <c r="AU292" s="24" t="s">
        <v>135</v>
      </c>
      <c r="AY292" s="24" t="s">
        <v>130</v>
      </c>
      <c r="BE292" s="206">
        <f>IF(N292="základní",J292,0)</f>
        <v>0</v>
      </c>
      <c r="BF292" s="206">
        <f>IF(N292="snížená",J292,0)</f>
        <v>0</v>
      </c>
      <c r="BG292" s="206">
        <f>IF(N292="zákl. přenesená",J292,0)</f>
        <v>0</v>
      </c>
      <c r="BH292" s="206">
        <f>IF(N292="sníž. přenesená",J292,0)</f>
        <v>0</v>
      </c>
      <c r="BI292" s="206">
        <f>IF(N292="nulová",J292,0)</f>
        <v>0</v>
      </c>
      <c r="BJ292" s="24" t="s">
        <v>135</v>
      </c>
      <c r="BK292" s="206">
        <f>ROUND(I292*H292,2)</f>
        <v>0</v>
      </c>
      <c r="BL292" s="24" t="s">
        <v>142</v>
      </c>
      <c r="BM292" s="24" t="s">
        <v>493</v>
      </c>
    </row>
    <row r="293" spans="2:65" s="11" customFormat="1" ht="10.75">
      <c r="B293" s="207"/>
      <c r="C293" s="208"/>
      <c r="D293" s="209" t="s">
        <v>145</v>
      </c>
      <c r="E293" s="210" t="s">
        <v>21</v>
      </c>
      <c r="F293" s="211" t="s">
        <v>366</v>
      </c>
      <c r="G293" s="208"/>
      <c r="H293" s="212">
        <v>66.67</v>
      </c>
      <c r="I293" s="213"/>
      <c r="J293" s="208"/>
      <c r="K293" s="208"/>
      <c r="L293" s="214"/>
      <c r="M293" s="215"/>
      <c r="N293" s="216"/>
      <c r="O293" s="216"/>
      <c r="P293" s="216"/>
      <c r="Q293" s="216"/>
      <c r="R293" s="216"/>
      <c r="S293" s="216"/>
      <c r="T293" s="217"/>
      <c r="AT293" s="218" t="s">
        <v>145</v>
      </c>
      <c r="AU293" s="218" t="s">
        <v>135</v>
      </c>
      <c r="AV293" s="11" t="s">
        <v>135</v>
      </c>
      <c r="AW293" s="11" t="s">
        <v>37</v>
      </c>
      <c r="AX293" s="11" t="s">
        <v>73</v>
      </c>
      <c r="AY293" s="218" t="s">
        <v>130</v>
      </c>
    </row>
    <row r="294" spans="2:65" s="12" customFormat="1" ht="10.75">
      <c r="B294" s="219"/>
      <c r="C294" s="220"/>
      <c r="D294" s="221" t="s">
        <v>145</v>
      </c>
      <c r="E294" s="222" t="s">
        <v>21</v>
      </c>
      <c r="F294" s="223" t="s">
        <v>147</v>
      </c>
      <c r="G294" s="220"/>
      <c r="H294" s="224">
        <v>66.67</v>
      </c>
      <c r="I294" s="225"/>
      <c r="J294" s="220"/>
      <c r="K294" s="220"/>
      <c r="L294" s="226"/>
      <c r="M294" s="227"/>
      <c r="N294" s="228"/>
      <c r="O294" s="228"/>
      <c r="P294" s="228"/>
      <c r="Q294" s="228"/>
      <c r="R294" s="228"/>
      <c r="S294" s="228"/>
      <c r="T294" s="229"/>
      <c r="AT294" s="230" t="s">
        <v>145</v>
      </c>
      <c r="AU294" s="230" t="s">
        <v>135</v>
      </c>
      <c r="AV294" s="12" t="s">
        <v>148</v>
      </c>
      <c r="AW294" s="12" t="s">
        <v>37</v>
      </c>
      <c r="AX294" s="12" t="s">
        <v>81</v>
      </c>
      <c r="AY294" s="230" t="s">
        <v>130</v>
      </c>
    </row>
    <row r="295" spans="2:65" s="1" customFormat="1" ht="22.5" customHeight="1">
      <c r="B295" s="41"/>
      <c r="C295" s="195" t="s">
        <v>494</v>
      </c>
      <c r="D295" s="195" t="s">
        <v>137</v>
      </c>
      <c r="E295" s="196" t="s">
        <v>495</v>
      </c>
      <c r="F295" s="197" t="s">
        <v>496</v>
      </c>
      <c r="G295" s="198" t="s">
        <v>497</v>
      </c>
      <c r="H295" s="199">
        <v>78</v>
      </c>
      <c r="I295" s="200"/>
      <c r="J295" s="201">
        <f>ROUND(I295*H295,2)</f>
        <v>0</v>
      </c>
      <c r="K295" s="197" t="s">
        <v>141</v>
      </c>
      <c r="L295" s="61"/>
      <c r="M295" s="202" t="s">
        <v>21</v>
      </c>
      <c r="N295" s="203" t="s">
        <v>45</v>
      </c>
      <c r="O295" s="42"/>
      <c r="P295" s="204">
        <f>O295*H295</f>
        <v>0</v>
      </c>
      <c r="Q295" s="204">
        <v>0</v>
      </c>
      <c r="R295" s="204">
        <f>Q295*H295</f>
        <v>0</v>
      </c>
      <c r="S295" s="204">
        <v>0</v>
      </c>
      <c r="T295" s="205">
        <f>S295*H295</f>
        <v>0</v>
      </c>
      <c r="AR295" s="24" t="s">
        <v>142</v>
      </c>
      <c r="AT295" s="24" t="s">
        <v>137</v>
      </c>
      <c r="AU295" s="24" t="s">
        <v>135</v>
      </c>
      <c r="AY295" s="24" t="s">
        <v>130</v>
      </c>
      <c r="BE295" s="206">
        <f>IF(N295="základní",J295,0)</f>
        <v>0</v>
      </c>
      <c r="BF295" s="206">
        <f>IF(N295="snížená",J295,0)</f>
        <v>0</v>
      </c>
      <c r="BG295" s="206">
        <f>IF(N295="zákl. přenesená",J295,0)</f>
        <v>0</v>
      </c>
      <c r="BH295" s="206">
        <f>IF(N295="sníž. přenesená",J295,0)</f>
        <v>0</v>
      </c>
      <c r="BI295" s="206">
        <f>IF(N295="nulová",J295,0)</f>
        <v>0</v>
      </c>
      <c r="BJ295" s="24" t="s">
        <v>135</v>
      </c>
      <c r="BK295" s="206">
        <f>ROUND(I295*H295,2)</f>
        <v>0</v>
      </c>
      <c r="BL295" s="24" t="s">
        <v>142</v>
      </c>
      <c r="BM295" s="24" t="s">
        <v>498</v>
      </c>
    </row>
    <row r="296" spans="2:65" s="14" customFormat="1" ht="10.75">
      <c r="B296" s="244"/>
      <c r="C296" s="245"/>
      <c r="D296" s="209" t="s">
        <v>145</v>
      </c>
      <c r="E296" s="246" t="s">
        <v>21</v>
      </c>
      <c r="F296" s="247" t="s">
        <v>499</v>
      </c>
      <c r="G296" s="245"/>
      <c r="H296" s="248" t="s">
        <v>21</v>
      </c>
      <c r="I296" s="249"/>
      <c r="J296" s="245"/>
      <c r="K296" s="245"/>
      <c r="L296" s="250"/>
      <c r="M296" s="251"/>
      <c r="N296" s="252"/>
      <c r="O296" s="252"/>
      <c r="P296" s="252"/>
      <c r="Q296" s="252"/>
      <c r="R296" s="252"/>
      <c r="S296" s="252"/>
      <c r="T296" s="253"/>
      <c r="AT296" s="254" t="s">
        <v>145</v>
      </c>
      <c r="AU296" s="254" t="s">
        <v>135</v>
      </c>
      <c r="AV296" s="14" t="s">
        <v>81</v>
      </c>
      <c r="AW296" s="14" t="s">
        <v>37</v>
      </c>
      <c r="AX296" s="14" t="s">
        <v>73</v>
      </c>
      <c r="AY296" s="254" t="s">
        <v>130</v>
      </c>
    </row>
    <row r="297" spans="2:65" s="11" customFormat="1" ht="10.75">
      <c r="B297" s="207"/>
      <c r="C297" s="208"/>
      <c r="D297" s="209" t="s">
        <v>145</v>
      </c>
      <c r="E297" s="210" t="s">
        <v>21</v>
      </c>
      <c r="F297" s="211" t="s">
        <v>299</v>
      </c>
      <c r="G297" s="208"/>
      <c r="H297" s="212">
        <v>40</v>
      </c>
      <c r="I297" s="213"/>
      <c r="J297" s="208"/>
      <c r="K297" s="208"/>
      <c r="L297" s="214"/>
      <c r="M297" s="215"/>
      <c r="N297" s="216"/>
      <c r="O297" s="216"/>
      <c r="P297" s="216"/>
      <c r="Q297" s="216"/>
      <c r="R297" s="216"/>
      <c r="S297" s="216"/>
      <c r="T297" s="217"/>
      <c r="AT297" s="218" t="s">
        <v>145</v>
      </c>
      <c r="AU297" s="218" t="s">
        <v>135</v>
      </c>
      <c r="AV297" s="11" t="s">
        <v>135</v>
      </c>
      <c r="AW297" s="11" t="s">
        <v>37</v>
      </c>
      <c r="AX297" s="11" t="s">
        <v>73</v>
      </c>
      <c r="AY297" s="218" t="s">
        <v>130</v>
      </c>
    </row>
    <row r="298" spans="2:65" s="14" customFormat="1" ht="10.75">
      <c r="B298" s="244"/>
      <c r="C298" s="245"/>
      <c r="D298" s="209" t="s">
        <v>145</v>
      </c>
      <c r="E298" s="246" t="s">
        <v>21</v>
      </c>
      <c r="F298" s="247" t="s">
        <v>500</v>
      </c>
      <c r="G298" s="245"/>
      <c r="H298" s="248" t="s">
        <v>21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AT298" s="254" t="s">
        <v>145</v>
      </c>
      <c r="AU298" s="254" t="s">
        <v>135</v>
      </c>
      <c r="AV298" s="14" t="s">
        <v>81</v>
      </c>
      <c r="AW298" s="14" t="s">
        <v>37</v>
      </c>
      <c r="AX298" s="14" t="s">
        <v>73</v>
      </c>
      <c r="AY298" s="254" t="s">
        <v>130</v>
      </c>
    </row>
    <row r="299" spans="2:65" s="11" customFormat="1" ht="10.75">
      <c r="B299" s="207"/>
      <c r="C299" s="208"/>
      <c r="D299" s="209" t="s">
        <v>145</v>
      </c>
      <c r="E299" s="210" t="s">
        <v>21</v>
      </c>
      <c r="F299" s="211" t="s">
        <v>501</v>
      </c>
      <c r="G299" s="208"/>
      <c r="H299" s="212">
        <v>38</v>
      </c>
      <c r="I299" s="213"/>
      <c r="J299" s="208"/>
      <c r="K299" s="208"/>
      <c r="L299" s="214"/>
      <c r="M299" s="215"/>
      <c r="N299" s="216"/>
      <c r="O299" s="216"/>
      <c r="P299" s="216"/>
      <c r="Q299" s="216"/>
      <c r="R299" s="216"/>
      <c r="S299" s="216"/>
      <c r="T299" s="217"/>
      <c r="AT299" s="218" t="s">
        <v>145</v>
      </c>
      <c r="AU299" s="218" t="s">
        <v>135</v>
      </c>
      <c r="AV299" s="11" t="s">
        <v>135</v>
      </c>
      <c r="AW299" s="11" t="s">
        <v>37</v>
      </c>
      <c r="AX299" s="11" t="s">
        <v>73</v>
      </c>
      <c r="AY299" s="218" t="s">
        <v>130</v>
      </c>
    </row>
    <row r="300" spans="2:65" s="12" customFormat="1" ht="10.75">
      <c r="B300" s="219"/>
      <c r="C300" s="220"/>
      <c r="D300" s="221" t="s">
        <v>145</v>
      </c>
      <c r="E300" s="222" t="s">
        <v>21</v>
      </c>
      <c r="F300" s="223" t="s">
        <v>147</v>
      </c>
      <c r="G300" s="220"/>
      <c r="H300" s="224">
        <v>78</v>
      </c>
      <c r="I300" s="225"/>
      <c r="J300" s="220"/>
      <c r="K300" s="220"/>
      <c r="L300" s="226"/>
      <c r="M300" s="227"/>
      <c r="N300" s="228"/>
      <c r="O300" s="228"/>
      <c r="P300" s="228"/>
      <c r="Q300" s="228"/>
      <c r="R300" s="228"/>
      <c r="S300" s="228"/>
      <c r="T300" s="229"/>
      <c r="AT300" s="230" t="s">
        <v>145</v>
      </c>
      <c r="AU300" s="230" t="s">
        <v>135</v>
      </c>
      <c r="AV300" s="12" t="s">
        <v>148</v>
      </c>
      <c r="AW300" s="12" t="s">
        <v>37</v>
      </c>
      <c r="AX300" s="12" t="s">
        <v>81</v>
      </c>
      <c r="AY300" s="230" t="s">
        <v>130</v>
      </c>
    </row>
    <row r="301" spans="2:65" s="1" customFormat="1" ht="22.5" customHeight="1">
      <c r="B301" s="41"/>
      <c r="C301" s="259" t="s">
        <v>502</v>
      </c>
      <c r="D301" s="259" t="s">
        <v>287</v>
      </c>
      <c r="E301" s="260" t="s">
        <v>503</v>
      </c>
      <c r="F301" s="261" t="s">
        <v>504</v>
      </c>
      <c r="G301" s="262" t="s">
        <v>351</v>
      </c>
      <c r="H301" s="263">
        <v>38</v>
      </c>
      <c r="I301" s="264"/>
      <c r="J301" s="265">
        <f>ROUND(I301*H301,2)</f>
        <v>0</v>
      </c>
      <c r="K301" s="261" t="s">
        <v>21</v>
      </c>
      <c r="L301" s="266"/>
      <c r="M301" s="267" t="s">
        <v>21</v>
      </c>
      <c r="N301" s="268" t="s">
        <v>45</v>
      </c>
      <c r="O301" s="42"/>
      <c r="P301" s="204">
        <f>O301*H301</f>
        <v>0</v>
      </c>
      <c r="Q301" s="204">
        <v>0</v>
      </c>
      <c r="R301" s="204">
        <f>Q301*H301</f>
        <v>0</v>
      </c>
      <c r="S301" s="204">
        <v>0</v>
      </c>
      <c r="T301" s="205">
        <f>S301*H301</f>
        <v>0</v>
      </c>
      <c r="AR301" s="24" t="s">
        <v>291</v>
      </c>
      <c r="AT301" s="24" t="s">
        <v>287</v>
      </c>
      <c r="AU301" s="24" t="s">
        <v>135</v>
      </c>
      <c r="AY301" s="24" t="s">
        <v>130</v>
      </c>
      <c r="BE301" s="206">
        <f>IF(N301="základní",J301,0)</f>
        <v>0</v>
      </c>
      <c r="BF301" s="206">
        <f>IF(N301="snížená",J301,0)</f>
        <v>0</v>
      </c>
      <c r="BG301" s="206">
        <f>IF(N301="zákl. přenesená",J301,0)</f>
        <v>0</v>
      </c>
      <c r="BH301" s="206">
        <f>IF(N301="sníž. přenesená",J301,0)</f>
        <v>0</v>
      </c>
      <c r="BI301" s="206">
        <f>IF(N301="nulová",J301,0)</f>
        <v>0</v>
      </c>
      <c r="BJ301" s="24" t="s">
        <v>135</v>
      </c>
      <c r="BK301" s="206">
        <f>ROUND(I301*H301,2)</f>
        <v>0</v>
      </c>
      <c r="BL301" s="24" t="s">
        <v>142</v>
      </c>
      <c r="BM301" s="24" t="s">
        <v>505</v>
      </c>
    </row>
    <row r="302" spans="2:65" s="1" customFormat="1" ht="22.5" customHeight="1">
      <c r="B302" s="41"/>
      <c r="C302" s="259" t="s">
        <v>506</v>
      </c>
      <c r="D302" s="259" t="s">
        <v>287</v>
      </c>
      <c r="E302" s="260" t="s">
        <v>507</v>
      </c>
      <c r="F302" s="261" t="s">
        <v>508</v>
      </c>
      <c r="G302" s="262" t="s">
        <v>351</v>
      </c>
      <c r="H302" s="263">
        <v>40</v>
      </c>
      <c r="I302" s="264"/>
      <c r="J302" s="265">
        <f>ROUND(I302*H302,2)</f>
        <v>0</v>
      </c>
      <c r="K302" s="261" t="s">
        <v>21</v>
      </c>
      <c r="L302" s="266"/>
      <c r="M302" s="267" t="s">
        <v>21</v>
      </c>
      <c r="N302" s="268" t="s">
        <v>45</v>
      </c>
      <c r="O302" s="42"/>
      <c r="P302" s="204">
        <f>O302*H302</f>
        <v>0</v>
      </c>
      <c r="Q302" s="204">
        <v>0</v>
      </c>
      <c r="R302" s="204">
        <f>Q302*H302</f>
        <v>0</v>
      </c>
      <c r="S302" s="204">
        <v>0</v>
      </c>
      <c r="T302" s="205">
        <f>S302*H302</f>
        <v>0</v>
      </c>
      <c r="AR302" s="24" t="s">
        <v>291</v>
      </c>
      <c r="AT302" s="24" t="s">
        <v>287</v>
      </c>
      <c r="AU302" s="24" t="s">
        <v>135</v>
      </c>
      <c r="AY302" s="24" t="s">
        <v>130</v>
      </c>
      <c r="BE302" s="206">
        <f>IF(N302="základní",J302,0)</f>
        <v>0</v>
      </c>
      <c r="BF302" s="206">
        <f>IF(N302="snížená",J302,0)</f>
        <v>0</v>
      </c>
      <c r="BG302" s="206">
        <f>IF(N302="zákl. přenesená",J302,0)</f>
        <v>0</v>
      </c>
      <c r="BH302" s="206">
        <f>IF(N302="sníž. přenesená",J302,0)</f>
        <v>0</v>
      </c>
      <c r="BI302" s="206">
        <f>IF(N302="nulová",J302,0)</f>
        <v>0</v>
      </c>
      <c r="BJ302" s="24" t="s">
        <v>135</v>
      </c>
      <c r="BK302" s="206">
        <f>ROUND(I302*H302,2)</f>
        <v>0</v>
      </c>
      <c r="BL302" s="24" t="s">
        <v>142</v>
      </c>
      <c r="BM302" s="24" t="s">
        <v>509</v>
      </c>
    </row>
    <row r="303" spans="2:65" s="1" customFormat="1" ht="22.5" customHeight="1">
      <c r="B303" s="41"/>
      <c r="C303" s="195" t="s">
        <v>510</v>
      </c>
      <c r="D303" s="195" t="s">
        <v>137</v>
      </c>
      <c r="E303" s="196" t="s">
        <v>511</v>
      </c>
      <c r="F303" s="197" t="s">
        <v>512</v>
      </c>
      <c r="G303" s="198" t="s">
        <v>21</v>
      </c>
      <c r="H303" s="199">
        <v>22.523</v>
      </c>
      <c r="I303" s="200"/>
      <c r="J303" s="201">
        <f>ROUND(I303*H303,2)</f>
        <v>0</v>
      </c>
      <c r="K303" s="197" t="s">
        <v>21</v>
      </c>
      <c r="L303" s="61"/>
      <c r="M303" s="202" t="s">
        <v>21</v>
      </c>
      <c r="N303" s="203" t="s">
        <v>45</v>
      </c>
      <c r="O303" s="42"/>
      <c r="P303" s="204">
        <f>O303*H303</f>
        <v>0</v>
      </c>
      <c r="Q303" s="204">
        <v>0</v>
      </c>
      <c r="R303" s="204">
        <f>Q303*H303</f>
        <v>0</v>
      </c>
      <c r="S303" s="204">
        <v>0</v>
      </c>
      <c r="T303" s="205">
        <f>S303*H303</f>
        <v>0</v>
      </c>
      <c r="AR303" s="24" t="s">
        <v>142</v>
      </c>
      <c r="AT303" s="24" t="s">
        <v>137</v>
      </c>
      <c r="AU303" s="24" t="s">
        <v>135</v>
      </c>
      <c r="AY303" s="24" t="s">
        <v>130</v>
      </c>
      <c r="BE303" s="206">
        <f>IF(N303="základní",J303,0)</f>
        <v>0</v>
      </c>
      <c r="BF303" s="206">
        <f>IF(N303="snížená",J303,0)</f>
        <v>0</v>
      </c>
      <c r="BG303" s="206">
        <f>IF(N303="zákl. přenesená",J303,0)</f>
        <v>0</v>
      </c>
      <c r="BH303" s="206">
        <f>IF(N303="sníž. přenesená",J303,0)</f>
        <v>0</v>
      </c>
      <c r="BI303" s="206">
        <f>IF(N303="nulová",J303,0)</f>
        <v>0</v>
      </c>
      <c r="BJ303" s="24" t="s">
        <v>135</v>
      </c>
      <c r="BK303" s="206">
        <f>ROUND(I303*H303,2)</f>
        <v>0</v>
      </c>
      <c r="BL303" s="24" t="s">
        <v>142</v>
      </c>
      <c r="BM303" s="24" t="s">
        <v>513</v>
      </c>
    </row>
    <row r="304" spans="2:65" s="11" customFormat="1" ht="10.75">
      <c r="B304" s="207"/>
      <c r="C304" s="208"/>
      <c r="D304" s="209" t="s">
        <v>145</v>
      </c>
      <c r="E304" s="210" t="s">
        <v>21</v>
      </c>
      <c r="F304" s="211" t="s">
        <v>514</v>
      </c>
      <c r="G304" s="208"/>
      <c r="H304" s="212">
        <v>22.523</v>
      </c>
      <c r="I304" s="213"/>
      <c r="J304" s="208"/>
      <c r="K304" s="208"/>
      <c r="L304" s="214"/>
      <c r="M304" s="215"/>
      <c r="N304" s="216"/>
      <c r="O304" s="216"/>
      <c r="P304" s="216"/>
      <c r="Q304" s="216"/>
      <c r="R304" s="216"/>
      <c r="S304" s="216"/>
      <c r="T304" s="217"/>
      <c r="AT304" s="218" t="s">
        <v>145</v>
      </c>
      <c r="AU304" s="218" t="s">
        <v>135</v>
      </c>
      <c r="AV304" s="11" t="s">
        <v>135</v>
      </c>
      <c r="AW304" s="11" t="s">
        <v>37</v>
      </c>
      <c r="AX304" s="11" t="s">
        <v>73</v>
      </c>
      <c r="AY304" s="218" t="s">
        <v>130</v>
      </c>
    </row>
    <row r="305" spans="2:65" s="12" customFormat="1" ht="10.75">
      <c r="B305" s="219"/>
      <c r="C305" s="220"/>
      <c r="D305" s="221" t="s">
        <v>145</v>
      </c>
      <c r="E305" s="222" t="s">
        <v>21</v>
      </c>
      <c r="F305" s="223" t="s">
        <v>147</v>
      </c>
      <c r="G305" s="220"/>
      <c r="H305" s="224">
        <v>22.523</v>
      </c>
      <c r="I305" s="225"/>
      <c r="J305" s="220"/>
      <c r="K305" s="220"/>
      <c r="L305" s="226"/>
      <c r="M305" s="227"/>
      <c r="N305" s="228"/>
      <c r="O305" s="228"/>
      <c r="P305" s="228"/>
      <c r="Q305" s="228"/>
      <c r="R305" s="228"/>
      <c r="S305" s="228"/>
      <c r="T305" s="229"/>
      <c r="AT305" s="230" t="s">
        <v>145</v>
      </c>
      <c r="AU305" s="230" t="s">
        <v>135</v>
      </c>
      <c r="AV305" s="12" t="s">
        <v>148</v>
      </c>
      <c r="AW305" s="12" t="s">
        <v>37</v>
      </c>
      <c r="AX305" s="12" t="s">
        <v>81</v>
      </c>
      <c r="AY305" s="230" t="s">
        <v>130</v>
      </c>
    </row>
    <row r="306" spans="2:65" s="1" customFormat="1" ht="31.5" customHeight="1">
      <c r="B306" s="41"/>
      <c r="C306" s="195" t="s">
        <v>515</v>
      </c>
      <c r="D306" s="195" t="s">
        <v>137</v>
      </c>
      <c r="E306" s="196" t="s">
        <v>516</v>
      </c>
      <c r="F306" s="197" t="s">
        <v>517</v>
      </c>
      <c r="G306" s="198" t="s">
        <v>278</v>
      </c>
      <c r="H306" s="258"/>
      <c r="I306" s="200"/>
      <c r="J306" s="201">
        <f>ROUND(I306*H306,2)</f>
        <v>0</v>
      </c>
      <c r="K306" s="197" t="s">
        <v>141</v>
      </c>
      <c r="L306" s="61"/>
      <c r="M306" s="202" t="s">
        <v>21</v>
      </c>
      <c r="N306" s="203" t="s">
        <v>45</v>
      </c>
      <c r="O306" s="42"/>
      <c r="P306" s="204">
        <f>O306*H306</f>
        <v>0</v>
      </c>
      <c r="Q306" s="204">
        <v>0</v>
      </c>
      <c r="R306" s="204">
        <f>Q306*H306</f>
        <v>0</v>
      </c>
      <c r="S306" s="204">
        <v>0</v>
      </c>
      <c r="T306" s="205">
        <f>S306*H306</f>
        <v>0</v>
      </c>
      <c r="AR306" s="24" t="s">
        <v>142</v>
      </c>
      <c r="AT306" s="24" t="s">
        <v>137</v>
      </c>
      <c r="AU306" s="24" t="s">
        <v>135</v>
      </c>
      <c r="AY306" s="24" t="s">
        <v>130</v>
      </c>
      <c r="BE306" s="206">
        <f>IF(N306="základní",J306,0)</f>
        <v>0</v>
      </c>
      <c r="BF306" s="206">
        <f>IF(N306="snížená",J306,0)</f>
        <v>0</v>
      </c>
      <c r="BG306" s="206">
        <f>IF(N306="zákl. přenesená",J306,0)</f>
        <v>0</v>
      </c>
      <c r="BH306" s="206">
        <f>IF(N306="sníž. přenesená",J306,0)</f>
        <v>0</v>
      </c>
      <c r="BI306" s="206">
        <f>IF(N306="nulová",J306,0)</f>
        <v>0</v>
      </c>
      <c r="BJ306" s="24" t="s">
        <v>135</v>
      </c>
      <c r="BK306" s="206">
        <f>ROUND(I306*H306,2)</f>
        <v>0</v>
      </c>
      <c r="BL306" s="24" t="s">
        <v>142</v>
      </c>
      <c r="BM306" s="24" t="s">
        <v>518</v>
      </c>
    </row>
    <row r="307" spans="2:65" s="10" customFormat="1" ht="22.3" customHeight="1">
      <c r="B307" s="176"/>
      <c r="C307" s="177"/>
      <c r="D307" s="192" t="s">
        <v>72</v>
      </c>
      <c r="E307" s="193" t="s">
        <v>519</v>
      </c>
      <c r="F307" s="193" t="s">
        <v>520</v>
      </c>
      <c r="G307" s="177"/>
      <c r="H307" s="177"/>
      <c r="I307" s="180"/>
      <c r="J307" s="194">
        <f>BK307</f>
        <v>0</v>
      </c>
      <c r="K307" s="177"/>
      <c r="L307" s="182"/>
      <c r="M307" s="183"/>
      <c r="N307" s="184"/>
      <c r="O307" s="184"/>
      <c r="P307" s="185">
        <f>SUM(P308:P362)</f>
        <v>0</v>
      </c>
      <c r="Q307" s="184"/>
      <c r="R307" s="185">
        <f>SUM(R308:R362)</f>
        <v>0</v>
      </c>
      <c r="S307" s="184"/>
      <c r="T307" s="186">
        <f>SUM(T308:T362)</f>
        <v>3.7153264999999998</v>
      </c>
      <c r="AR307" s="187" t="s">
        <v>135</v>
      </c>
      <c r="AT307" s="188" t="s">
        <v>72</v>
      </c>
      <c r="AU307" s="188" t="s">
        <v>135</v>
      </c>
      <c r="AY307" s="187" t="s">
        <v>130</v>
      </c>
      <c r="BK307" s="189">
        <f>SUM(BK308:BK362)</f>
        <v>0</v>
      </c>
    </row>
    <row r="308" spans="2:65" s="1" customFormat="1" ht="22.5" customHeight="1">
      <c r="B308" s="41"/>
      <c r="C308" s="195" t="s">
        <v>135</v>
      </c>
      <c r="D308" s="195" t="s">
        <v>137</v>
      </c>
      <c r="E308" s="196" t="s">
        <v>521</v>
      </c>
      <c r="F308" s="197" t="s">
        <v>522</v>
      </c>
      <c r="G308" s="198" t="s">
        <v>140</v>
      </c>
      <c r="H308" s="199">
        <v>391.08699999999999</v>
      </c>
      <c r="I308" s="200"/>
      <c r="J308" s="201">
        <f>ROUND(I308*H308,2)</f>
        <v>0</v>
      </c>
      <c r="K308" s="197" t="s">
        <v>141</v>
      </c>
      <c r="L308" s="61"/>
      <c r="M308" s="202" t="s">
        <v>21</v>
      </c>
      <c r="N308" s="203" t="s">
        <v>45</v>
      </c>
      <c r="O308" s="42"/>
      <c r="P308" s="204">
        <f>O308*H308</f>
        <v>0</v>
      </c>
      <c r="Q308" s="204">
        <v>0</v>
      </c>
      <c r="R308" s="204">
        <f>Q308*H308</f>
        <v>0</v>
      </c>
      <c r="S308" s="204">
        <v>9.4999999999999998E-3</v>
      </c>
      <c r="T308" s="205">
        <f>S308*H308</f>
        <v>3.7153264999999998</v>
      </c>
      <c r="AR308" s="24" t="s">
        <v>142</v>
      </c>
      <c r="AT308" s="24" t="s">
        <v>137</v>
      </c>
      <c r="AU308" s="24" t="s">
        <v>143</v>
      </c>
      <c r="AY308" s="24" t="s">
        <v>130</v>
      </c>
      <c r="BE308" s="206">
        <f>IF(N308="základní",J308,0)</f>
        <v>0</v>
      </c>
      <c r="BF308" s="206">
        <f>IF(N308="snížená",J308,0)</f>
        <v>0</v>
      </c>
      <c r="BG308" s="206">
        <f>IF(N308="zákl. přenesená",J308,0)</f>
        <v>0</v>
      </c>
      <c r="BH308" s="206">
        <f>IF(N308="sníž. přenesená",J308,0)</f>
        <v>0</v>
      </c>
      <c r="BI308" s="206">
        <f>IF(N308="nulová",J308,0)</f>
        <v>0</v>
      </c>
      <c r="BJ308" s="24" t="s">
        <v>135</v>
      </c>
      <c r="BK308" s="206">
        <f>ROUND(I308*H308,2)</f>
        <v>0</v>
      </c>
      <c r="BL308" s="24" t="s">
        <v>142</v>
      </c>
      <c r="BM308" s="24" t="s">
        <v>523</v>
      </c>
    </row>
    <row r="309" spans="2:65" s="14" customFormat="1" ht="10.75">
      <c r="B309" s="244"/>
      <c r="C309" s="245"/>
      <c r="D309" s="209" t="s">
        <v>145</v>
      </c>
      <c r="E309" s="246" t="s">
        <v>21</v>
      </c>
      <c r="F309" s="247" t="s">
        <v>231</v>
      </c>
      <c r="G309" s="245"/>
      <c r="H309" s="248" t="s">
        <v>21</v>
      </c>
      <c r="I309" s="249"/>
      <c r="J309" s="245"/>
      <c r="K309" s="245"/>
      <c r="L309" s="250"/>
      <c r="M309" s="251"/>
      <c r="N309" s="252"/>
      <c r="O309" s="252"/>
      <c r="P309" s="252"/>
      <c r="Q309" s="252"/>
      <c r="R309" s="252"/>
      <c r="S309" s="252"/>
      <c r="T309" s="253"/>
      <c r="AT309" s="254" t="s">
        <v>145</v>
      </c>
      <c r="AU309" s="254" t="s">
        <v>143</v>
      </c>
      <c r="AV309" s="14" t="s">
        <v>81</v>
      </c>
      <c r="AW309" s="14" t="s">
        <v>37</v>
      </c>
      <c r="AX309" s="14" t="s">
        <v>73</v>
      </c>
      <c r="AY309" s="254" t="s">
        <v>130</v>
      </c>
    </row>
    <row r="310" spans="2:65" s="11" customFormat="1" ht="10.75">
      <c r="B310" s="207"/>
      <c r="C310" s="208"/>
      <c r="D310" s="209" t="s">
        <v>145</v>
      </c>
      <c r="E310" s="210" t="s">
        <v>21</v>
      </c>
      <c r="F310" s="211" t="s">
        <v>232</v>
      </c>
      <c r="G310" s="208"/>
      <c r="H310" s="212">
        <v>39.6</v>
      </c>
      <c r="I310" s="213"/>
      <c r="J310" s="208"/>
      <c r="K310" s="208"/>
      <c r="L310" s="214"/>
      <c r="M310" s="215"/>
      <c r="N310" s="216"/>
      <c r="O310" s="216"/>
      <c r="P310" s="216"/>
      <c r="Q310" s="216"/>
      <c r="R310" s="216"/>
      <c r="S310" s="216"/>
      <c r="T310" s="217"/>
      <c r="AT310" s="218" t="s">
        <v>145</v>
      </c>
      <c r="AU310" s="218" t="s">
        <v>143</v>
      </c>
      <c r="AV310" s="11" t="s">
        <v>135</v>
      </c>
      <c r="AW310" s="11" t="s">
        <v>37</v>
      </c>
      <c r="AX310" s="11" t="s">
        <v>73</v>
      </c>
      <c r="AY310" s="218" t="s">
        <v>130</v>
      </c>
    </row>
    <row r="311" spans="2:65" s="11" customFormat="1" ht="10.75">
      <c r="B311" s="207"/>
      <c r="C311" s="208"/>
      <c r="D311" s="209" t="s">
        <v>145</v>
      </c>
      <c r="E311" s="210" t="s">
        <v>21</v>
      </c>
      <c r="F311" s="211" t="s">
        <v>233</v>
      </c>
      <c r="G311" s="208"/>
      <c r="H311" s="212">
        <v>11</v>
      </c>
      <c r="I311" s="213"/>
      <c r="J311" s="208"/>
      <c r="K311" s="208"/>
      <c r="L311" s="214"/>
      <c r="M311" s="215"/>
      <c r="N311" s="216"/>
      <c r="O311" s="216"/>
      <c r="P311" s="216"/>
      <c r="Q311" s="216"/>
      <c r="R311" s="216"/>
      <c r="S311" s="216"/>
      <c r="T311" s="217"/>
      <c r="AT311" s="218" t="s">
        <v>145</v>
      </c>
      <c r="AU311" s="218" t="s">
        <v>143</v>
      </c>
      <c r="AV311" s="11" t="s">
        <v>135</v>
      </c>
      <c r="AW311" s="11" t="s">
        <v>37</v>
      </c>
      <c r="AX311" s="11" t="s">
        <v>73</v>
      </c>
      <c r="AY311" s="218" t="s">
        <v>130</v>
      </c>
    </row>
    <row r="312" spans="2:65" s="11" customFormat="1" ht="10.75">
      <c r="B312" s="207"/>
      <c r="C312" s="208"/>
      <c r="D312" s="209" t="s">
        <v>145</v>
      </c>
      <c r="E312" s="210" t="s">
        <v>21</v>
      </c>
      <c r="F312" s="211" t="s">
        <v>234</v>
      </c>
      <c r="G312" s="208"/>
      <c r="H312" s="212">
        <v>38.5</v>
      </c>
      <c r="I312" s="213"/>
      <c r="J312" s="208"/>
      <c r="K312" s="208"/>
      <c r="L312" s="214"/>
      <c r="M312" s="215"/>
      <c r="N312" s="216"/>
      <c r="O312" s="216"/>
      <c r="P312" s="216"/>
      <c r="Q312" s="216"/>
      <c r="R312" s="216"/>
      <c r="S312" s="216"/>
      <c r="T312" s="217"/>
      <c r="AT312" s="218" t="s">
        <v>145</v>
      </c>
      <c r="AU312" s="218" t="s">
        <v>143</v>
      </c>
      <c r="AV312" s="11" t="s">
        <v>135</v>
      </c>
      <c r="AW312" s="11" t="s">
        <v>37</v>
      </c>
      <c r="AX312" s="11" t="s">
        <v>73</v>
      </c>
      <c r="AY312" s="218" t="s">
        <v>130</v>
      </c>
    </row>
    <row r="313" spans="2:65" s="11" customFormat="1" ht="10.75">
      <c r="B313" s="207"/>
      <c r="C313" s="208"/>
      <c r="D313" s="209" t="s">
        <v>145</v>
      </c>
      <c r="E313" s="210" t="s">
        <v>21</v>
      </c>
      <c r="F313" s="211" t="s">
        <v>235</v>
      </c>
      <c r="G313" s="208"/>
      <c r="H313" s="212">
        <v>12.87</v>
      </c>
      <c r="I313" s="213"/>
      <c r="J313" s="208"/>
      <c r="K313" s="208"/>
      <c r="L313" s="214"/>
      <c r="M313" s="215"/>
      <c r="N313" s="216"/>
      <c r="O313" s="216"/>
      <c r="P313" s="216"/>
      <c r="Q313" s="216"/>
      <c r="R313" s="216"/>
      <c r="S313" s="216"/>
      <c r="T313" s="217"/>
      <c r="AT313" s="218" t="s">
        <v>145</v>
      </c>
      <c r="AU313" s="218" t="s">
        <v>143</v>
      </c>
      <c r="AV313" s="11" t="s">
        <v>135</v>
      </c>
      <c r="AW313" s="11" t="s">
        <v>37</v>
      </c>
      <c r="AX313" s="11" t="s">
        <v>73</v>
      </c>
      <c r="AY313" s="218" t="s">
        <v>130</v>
      </c>
    </row>
    <row r="314" spans="2:65" s="14" customFormat="1" ht="10.75">
      <c r="B314" s="244"/>
      <c r="C314" s="245"/>
      <c r="D314" s="209" t="s">
        <v>145</v>
      </c>
      <c r="E314" s="246" t="s">
        <v>21</v>
      </c>
      <c r="F314" s="247" t="s">
        <v>240</v>
      </c>
      <c r="G314" s="245"/>
      <c r="H314" s="248" t="s">
        <v>21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AT314" s="254" t="s">
        <v>145</v>
      </c>
      <c r="AU314" s="254" t="s">
        <v>143</v>
      </c>
      <c r="AV314" s="14" t="s">
        <v>81</v>
      </c>
      <c r="AW314" s="14" t="s">
        <v>37</v>
      </c>
      <c r="AX314" s="14" t="s">
        <v>73</v>
      </c>
      <c r="AY314" s="254" t="s">
        <v>130</v>
      </c>
    </row>
    <row r="315" spans="2:65" s="11" customFormat="1" ht="10.75">
      <c r="B315" s="207"/>
      <c r="C315" s="208"/>
      <c r="D315" s="209" t="s">
        <v>145</v>
      </c>
      <c r="E315" s="210" t="s">
        <v>21</v>
      </c>
      <c r="F315" s="211" t="s">
        <v>241</v>
      </c>
      <c r="G315" s="208"/>
      <c r="H315" s="212">
        <v>134.68</v>
      </c>
      <c r="I315" s="213"/>
      <c r="J315" s="208"/>
      <c r="K315" s="208"/>
      <c r="L315" s="214"/>
      <c r="M315" s="215"/>
      <c r="N315" s="216"/>
      <c r="O315" s="216"/>
      <c r="P315" s="216"/>
      <c r="Q315" s="216"/>
      <c r="R315" s="216"/>
      <c r="S315" s="216"/>
      <c r="T315" s="217"/>
      <c r="AT315" s="218" t="s">
        <v>145</v>
      </c>
      <c r="AU315" s="218" t="s">
        <v>143</v>
      </c>
      <c r="AV315" s="11" t="s">
        <v>135</v>
      </c>
      <c r="AW315" s="11" t="s">
        <v>37</v>
      </c>
      <c r="AX315" s="11" t="s">
        <v>73</v>
      </c>
      <c r="AY315" s="218" t="s">
        <v>130</v>
      </c>
    </row>
    <row r="316" spans="2:65" s="11" customFormat="1" ht="10.75">
      <c r="B316" s="207"/>
      <c r="C316" s="208"/>
      <c r="D316" s="209" t="s">
        <v>145</v>
      </c>
      <c r="E316" s="210" t="s">
        <v>21</v>
      </c>
      <c r="F316" s="211" t="s">
        <v>242</v>
      </c>
      <c r="G316" s="208"/>
      <c r="H316" s="212">
        <v>90.09</v>
      </c>
      <c r="I316" s="213"/>
      <c r="J316" s="208"/>
      <c r="K316" s="208"/>
      <c r="L316" s="214"/>
      <c r="M316" s="215"/>
      <c r="N316" s="216"/>
      <c r="O316" s="216"/>
      <c r="P316" s="216"/>
      <c r="Q316" s="216"/>
      <c r="R316" s="216"/>
      <c r="S316" s="216"/>
      <c r="T316" s="217"/>
      <c r="AT316" s="218" t="s">
        <v>145</v>
      </c>
      <c r="AU316" s="218" t="s">
        <v>143</v>
      </c>
      <c r="AV316" s="11" t="s">
        <v>135</v>
      </c>
      <c r="AW316" s="11" t="s">
        <v>37</v>
      </c>
      <c r="AX316" s="11" t="s">
        <v>73</v>
      </c>
      <c r="AY316" s="218" t="s">
        <v>130</v>
      </c>
    </row>
    <row r="317" spans="2:65" s="11" customFormat="1" ht="10.75">
      <c r="B317" s="207"/>
      <c r="C317" s="208"/>
      <c r="D317" s="209" t="s">
        <v>145</v>
      </c>
      <c r="E317" s="210" t="s">
        <v>21</v>
      </c>
      <c r="F317" s="211" t="s">
        <v>243</v>
      </c>
      <c r="G317" s="208"/>
      <c r="H317" s="212">
        <v>39.049999999999997</v>
      </c>
      <c r="I317" s="213"/>
      <c r="J317" s="208"/>
      <c r="K317" s="208"/>
      <c r="L317" s="214"/>
      <c r="M317" s="215"/>
      <c r="N317" s="216"/>
      <c r="O317" s="216"/>
      <c r="P317" s="216"/>
      <c r="Q317" s="216"/>
      <c r="R317" s="216"/>
      <c r="S317" s="216"/>
      <c r="T317" s="217"/>
      <c r="AT317" s="218" t="s">
        <v>145</v>
      </c>
      <c r="AU317" s="218" t="s">
        <v>143</v>
      </c>
      <c r="AV317" s="11" t="s">
        <v>135</v>
      </c>
      <c r="AW317" s="11" t="s">
        <v>37</v>
      </c>
      <c r="AX317" s="11" t="s">
        <v>73</v>
      </c>
      <c r="AY317" s="218" t="s">
        <v>130</v>
      </c>
    </row>
    <row r="318" spans="2:65" s="14" customFormat="1" ht="10.75">
      <c r="B318" s="244"/>
      <c r="C318" s="245"/>
      <c r="D318" s="209" t="s">
        <v>145</v>
      </c>
      <c r="E318" s="246" t="s">
        <v>21</v>
      </c>
      <c r="F318" s="247" t="s">
        <v>244</v>
      </c>
      <c r="G318" s="245"/>
      <c r="H318" s="248" t="s">
        <v>21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AT318" s="254" t="s">
        <v>145</v>
      </c>
      <c r="AU318" s="254" t="s">
        <v>143</v>
      </c>
      <c r="AV318" s="14" t="s">
        <v>81</v>
      </c>
      <c r="AW318" s="14" t="s">
        <v>37</v>
      </c>
      <c r="AX318" s="14" t="s">
        <v>73</v>
      </c>
      <c r="AY318" s="254" t="s">
        <v>130</v>
      </c>
    </row>
    <row r="319" spans="2:65" s="11" customFormat="1" ht="10.75">
      <c r="B319" s="207"/>
      <c r="C319" s="208"/>
      <c r="D319" s="209" t="s">
        <v>145</v>
      </c>
      <c r="E319" s="210" t="s">
        <v>21</v>
      </c>
      <c r="F319" s="211" t="s">
        <v>245</v>
      </c>
      <c r="G319" s="208"/>
      <c r="H319" s="212">
        <v>43.4</v>
      </c>
      <c r="I319" s="213"/>
      <c r="J319" s="208"/>
      <c r="K319" s="208"/>
      <c r="L319" s="214"/>
      <c r="M319" s="215"/>
      <c r="N319" s="216"/>
      <c r="O319" s="216"/>
      <c r="P319" s="216"/>
      <c r="Q319" s="216"/>
      <c r="R319" s="216"/>
      <c r="S319" s="216"/>
      <c r="T319" s="217"/>
      <c r="AT319" s="218" t="s">
        <v>145</v>
      </c>
      <c r="AU319" s="218" t="s">
        <v>143</v>
      </c>
      <c r="AV319" s="11" t="s">
        <v>135</v>
      </c>
      <c r="AW319" s="11" t="s">
        <v>37</v>
      </c>
      <c r="AX319" s="11" t="s">
        <v>73</v>
      </c>
      <c r="AY319" s="218" t="s">
        <v>130</v>
      </c>
    </row>
    <row r="320" spans="2:65" s="11" customFormat="1" ht="10.75">
      <c r="B320" s="207"/>
      <c r="C320" s="208"/>
      <c r="D320" s="209" t="s">
        <v>145</v>
      </c>
      <c r="E320" s="210" t="s">
        <v>21</v>
      </c>
      <c r="F320" s="211" t="s">
        <v>246</v>
      </c>
      <c r="G320" s="208"/>
      <c r="H320" s="212">
        <v>17.420000000000002</v>
      </c>
      <c r="I320" s="213"/>
      <c r="J320" s="208"/>
      <c r="K320" s="208"/>
      <c r="L320" s="214"/>
      <c r="M320" s="215"/>
      <c r="N320" s="216"/>
      <c r="O320" s="216"/>
      <c r="P320" s="216"/>
      <c r="Q320" s="216"/>
      <c r="R320" s="216"/>
      <c r="S320" s="216"/>
      <c r="T320" s="217"/>
      <c r="AT320" s="218" t="s">
        <v>145</v>
      </c>
      <c r="AU320" s="218" t="s">
        <v>143</v>
      </c>
      <c r="AV320" s="11" t="s">
        <v>135</v>
      </c>
      <c r="AW320" s="11" t="s">
        <v>37</v>
      </c>
      <c r="AX320" s="11" t="s">
        <v>73</v>
      </c>
      <c r="AY320" s="218" t="s">
        <v>130</v>
      </c>
    </row>
    <row r="321" spans="2:51" s="14" customFormat="1" ht="10.75">
      <c r="B321" s="244"/>
      <c r="C321" s="245"/>
      <c r="D321" s="209" t="s">
        <v>145</v>
      </c>
      <c r="E321" s="246" t="s">
        <v>21</v>
      </c>
      <c r="F321" s="247" t="s">
        <v>247</v>
      </c>
      <c r="G321" s="245"/>
      <c r="H321" s="248" t="s">
        <v>21</v>
      </c>
      <c r="I321" s="249"/>
      <c r="J321" s="245"/>
      <c r="K321" s="245"/>
      <c r="L321" s="250"/>
      <c r="M321" s="251"/>
      <c r="N321" s="252"/>
      <c r="O321" s="252"/>
      <c r="P321" s="252"/>
      <c r="Q321" s="252"/>
      <c r="R321" s="252"/>
      <c r="S321" s="252"/>
      <c r="T321" s="253"/>
      <c r="AT321" s="254" t="s">
        <v>145</v>
      </c>
      <c r="AU321" s="254" t="s">
        <v>143</v>
      </c>
      <c r="AV321" s="14" t="s">
        <v>81</v>
      </c>
      <c r="AW321" s="14" t="s">
        <v>37</v>
      </c>
      <c r="AX321" s="14" t="s">
        <v>73</v>
      </c>
      <c r="AY321" s="254" t="s">
        <v>130</v>
      </c>
    </row>
    <row r="322" spans="2:51" s="11" customFormat="1" ht="10.75">
      <c r="B322" s="207"/>
      <c r="C322" s="208"/>
      <c r="D322" s="209" t="s">
        <v>145</v>
      </c>
      <c r="E322" s="210" t="s">
        <v>21</v>
      </c>
      <c r="F322" s="211" t="s">
        <v>248</v>
      </c>
      <c r="G322" s="208"/>
      <c r="H322" s="212">
        <v>2.31</v>
      </c>
      <c r="I322" s="213"/>
      <c r="J322" s="208"/>
      <c r="K322" s="208"/>
      <c r="L322" s="214"/>
      <c r="M322" s="215"/>
      <c r="N322" s="216"/>
      <c r="O322" s="216"/>
      <c r="P322" s="216"/>
      <c r="Q322" s="216"/>
      <c r="R322" s="216"/>
      <c r="S322" s="216"/>
      <c r="T322" s="217"/>
      <c r="AT322" s="218" t="s">
        <v>145</v>
      </c>
      <c r="AU322" s="218" t="s">
        <v>143</v>
      </c>
      <c r="AV322" s="11" t="s">
        <v>135</v>
      </c>
      <c r="AW322" s="11" t="s">
        <v>37</v>
      </c>
      <c r="AX322" s="11" t="s">
        <v>73</v>
      </c>
      <c r="AY322" s="218" t="s">
        <v>130</v>
      </c>
    </row>
    <row r="323" spans="2:51" s="14" customFormat="1" ht="10.75">
      <c r="B323" s="244"/>
      <c r="C323" s="245"/>
      <c r="D323" s="209" t="s">
        <v>145</v>
      </c>
      <c r="E323" s="246" t="s">
        <v>21</v>
      </c>
      <c r="F323" s="247" t="s">
        <v>249</v>
      </c>
      <c r="G323" s="245"/>
      <c r="H323" s="248" t="s">
        <v>21</v>
      </c>
      <c r="I323" s="249"/>
      <c r="J323" s="245"/>
      <c r="K323" s="245"/>
      <c r="L323" s="250"/>
      <c r="M323" s="251"/>
      <c r="N323" s="252"/>
      <c r="O323" s="252"/>
      <c r="P323" s="252"/>
      <c r="Q323" s="252"/>
      <c r="R323" s="252"/>
      <c r="S323" s="252"/>
      <c r="T323" s="253"/>
      <c r="AT323" s="254" t="s">
        <v>145</v>
      </c>
      <c r="AU323" s="254" t="s">
        <v>143</v>
      </c>
      <c r="AV323" s="14" t="s">
        <v>81</v>
      </c>
      <c r="AW323" s="14" t="s">
        <v>37</v>
      </c>
      <c r="AX323" s="14" t="s">
        <v>73</v>
      </c>
      <c r="AY323" s="254" t="s">
        <v>130</v>
      </c>
    </row>
    <row r="324" spans="2:51" s="11" customFormat="1" ht="10.75">
      <c r="B324" s="207"/>
      <c r="C324" s="208"/>
      <c r="D324" s="209" t="s">
        <v>145</v>
      </c>
      <c r="E324" s="210" t="s">
        <v>21</v>
      </c>
      <c r="F324" s="211" t="s">
        <v>250</v>
      </c>
      <c r="G324" s="208"/>
      <c r="H324" s="212">
        <v>-32.56</v>
      </c>
      <c r="I324" s="213"/>
      <c r="J324" s="208"/>
      <c r="K324" s="208"/>
      <c r="L324" s="214"/>
      <c r="M324" s="215"/>
      <c r="N324" s="216"/>
      <c r="O324" s="216"/>
      <c r="P324" s="216"/>
      <c r="Q324" s="216"/>
      <c r="R324" s="216"/>
      <c r="S324" s="216"/>
      <c r="T324" s="217"/>
      <c r="AT324" s="218" t="s">
        <v>145</v>
      </c>
      <c r="AU324" s="218" t="s">
        <v>143</v>
      </c>
      <c r="AV324" s="11" t="s">
        <v>135</v>
      </c>
      <c r="AW324" s="11" t="s">
        <v>37</v>
      </c>
      <c r="AX324" s="11" t="s">
        <v>73</v>
      </c>
      <c r="AY324" s="218" t="s">
        <v>130</v>
      </c>
    </row>
    <row r="325" spans="2:51" s="14" customFormat="1" ht="10.75">
      <c r="B325" s="244"/>
      <c r="C325" s="245"/>
      <c r="D325" s="209" t="s">
        <v>145</v>
      </c>
      <c r="E325" s="246" t="s">
        <v>21</v>
      </c>
      <c r="F325" s="247" t="s">
        <v>251</v>
      </c>
      <c r="G325" s="245"/>
      <c r="H325" s="248" t="s">
        <v>21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AT325" s="254" t="s">
        <v>145</v>
      </c>
      <c r="AU325" s="254" t="s">
        <v>143</v>
      </c>
      <c r="AV325" s="14" t="s">
        <v>81</v>
      </c>
      <c r="AW325" s="14" t="s">
        <v>37</v>
      </c>
      <c r="AX325" s="14" t="s">
        <v>73</v>
      </c>
      <c r="AY325" s="254" t="s">
        <v>130</v>
      </c>
    </row>
    <row r="326" spans="2:51" s="11" customFormat="1" ht="10.75">
      <c r="B326" s="207"/>
      <c r="C326" s="208"/>
      <c r="D326" s="209" t="s">
        <v>145</v>
      </c>
      <c r="E326" s="210" t="s">
        <v>21</v>
      </c>
      <c r="F326" s="211" t="s">
        <v>252</v>
      </c>
      <c r="G326" s="208"/>
      <c r="H326" s="212">
        <v>-9.31</v>
      </c>
      <c r="I326" s="213"/>
      <c r="J326" s="208"/>
      <c r="K326" s="208"/>
      <c r="L326" s="214"/>
      <c r="M326" s="215"/>
      <c r="N326" s="216"/>
      <c r="O326" s="216"/>
      <c r="P326" s="216"/>
      <c r="Q326" s="216"/>
      <c r="R326" s="216"/>
      <c r="S326" s="216"/>
      <c r="T326" s="217"/>
      <c r="AT326" s="218" t="s">
        <v>145</v>
      </c>
      <c r="AU326" s="218" t="s">
        <v>143</v>
      </c>
      <c r="AV326" s="11" t="s">
        <v>135</v>
      </c>
      <c r="AW326" s="11" t="s">
        <v>37</v>
      </c>
      <c r="AX326" s="11" t="s">
        <v>73</v>
      </c>
      <c r="AY326" s="218" t="s">
        <v>130</v>
      </c>
    </row>
    <row r="327" spans="2:51" s="14" customFormat="1" ht="10.75">
      <c r="B327" s="244"/>
      <c r="C327" s="245"/>
      <c r="D327" s="209" t="s">
        <v>145</v>
      </c>
      <c r="E327" s="246" t="s">
        <v>21</v>
      </c>
      <c r="F327" s="247" t="s">
        <v>253</v>
      </c>
      <c r="G327" s="245"/>
      <c r="H327" s="248" t="s">
        <v>21</v>
      </c>
      <c r="I327" s="249"/>
      <c r="J327" s="245"/>
      <c r="K327" s="245"/>
      <c r="L327" s="250"/>
      <c r="M327" s="251"/>
      <c r="N327" s="252"/>
      <c r="O327" s="252"/>
      <c r="P327" s="252"/>
      <c r="Q327" s="252"/>
      <c r="R327" s="252"/>
      <c r="S327" s="252"/>
      <c r="T327" s="253"/>
      <c r="AT327" s="254" t="s">
        <v>145</v>
      </c>
      <c r="AU327" s="254" t="s">
        <v>143</v>
      </c>
      <c r="AV327" s="14" t="s">
        <v>81</v>
      </c>
      <c r="AW327" s="14" t="s">
        <v>37</v>
      </c>
      <c r="AX327" s="14" t="s">
        <v>73</v>
      </c>
      <c r="AY327" s="254" t="s">
        <v>130</v>
      </c>
    </row>
    <row r="328" spans="2:51" s="11" customFormat="1" ht="10.75">
      <c r="B328" s="207"/>
      <c r="C328" s="208"/>
      <c r="D328" s="209" t="s">
        <v>145</v>
      </c>
      <c r="E328" s="210" t="s">
        <v>21</v>
      </c>
      <c r="F328" s="211" t="s">
        <v>254</v>
      </c>
      <c r="G328" s="208"/>
      <c r="H328" s="212">
        <v>-0.97</v>
      </c>
      <c r="I328" s="213"/>
      <c r="J328" s="208"/>
      <c r="K328" s="208"/>
      <c r="L328" s="214"/>
      <c r="M328" s="215"/>
      <c r="N328" s="216"/>
      <c r="O328" s="216"/>
      <c r="P328" s="216"/>
      <c r="Q328" s="216"/>
      <c r="R328" s="216"/>
      <c r="S328" s="216"/>
      <c r="T328" s="217"/>
      <c r="AT328" s="218" t="s">
        <v>145</v>
      </c>
      <c r="AU328" s="218" t="s">
        <v>143</v>
      </c>
      <c r="AV328" s="11" t="s">
        <v>135</v>
      </c>
      <c r="AW328" s="11" t="s">
        <v>37</v>
      </c>
      <c r="AX328" s="11" t="s">
        <v>73</v>
      </c>
      <c r="AY328" s="218" t="s">
        <v>130</v>
      </c>
    </row>
    <row r="329" spans="2:51" s="11" customFormat="1" ht="10.75">
      <c r="B329" s="207"/>
      <c r="C329" s="208"/>
      <c r="D329" s="209" t="s">
        <v>145</v>
      </c>
      <c r="E329" s="210" t="s">
        <v>21</v>
      </c>
      <c r="F329" s="211" t="s">
        <v>255</v>
      </c>
      <c r="G329" s="208"/>
      <c r="H329" s="212">
        <v>-1.2150000000000001</v>
      </c>
      <c r="I329" s="213"/>
      <c r="J329" s="208"/>
      <c r="K329" s="208"/>
      <c r="L329" s="214"/>
      <c r="M329" s="215"/>
      <c r="N329" s="216"/>
      <c r="O329" s="216"/>
      <c r="P329" s="216"/>
      <c r="Q329" s="216"/>
      <c r="R329" s="216"/>
      <c r="S329" s="216"/>
      <c r="T329" s="217"/>
      <c r="AT329" s="218" t="s">
        <v>145</v>
      </c>
      <c r="AU329" s="218" t="s">
        <v>143</v>
      </c>
      <c r="AV329" s="11" t="s">
        <v>135</v>
      </c>
      <c r="AW329" s="11" t="s">
        <v>37</v>
      </c>
      <c r="AX329" s="11" t="s">
        <v>73</v>
      </c>
      <c r="AY329" s="218" t="s">
        <v>130</v>
      </c>
    </row>
    <row r="330" spans="2:51" s="14" customFormat="1" ht="10.75">
      <c r="B330" s="244"/>
      <c r="C330" s="245"/>
      <c r="D330" s="209" t="s">
        <v>145</v>
      </c>
      <c r="E330" s="246" t="s">
        <v>21</v>
      </c>
      <c r="F330" s="247" t="s">
        <v>256</v>
      </c>
      <c r="G330" s="245"/>
      <c r="H330" s="248" t="s">
        <v>21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AT330" s="254" t="s">
        <v>145</v>
      </c>
      <c r="AU330" s="254" t="s">
        <v>143</v>
      </c>
      <c r="AV330" s="14" t="s">
        <v>81</v>
      </c>
      <c r="AW330" s="14" t="s">
        <v>37</v>
      </c>
      <c r="AX330" s="14" t="s">
        <v>73</v>
      </c>
      <c r="AY330" s="254" t="s">
        <v>130</v>
      </c>
    </row>
    <row r="331" spans="2:51" s="11" customFormat="1" ht="10.75">
      <c r="B331" s="207"/>
      <c r="C331" s="208"/>
      <c r="D331" s="209" t="s">
        <v>145</v>
      </c>
      <c r="E331" s="210" t="s">
        <v>21</v>
      </c>
      <c r="F331" s="211" t="s">
        <v>257</v>
      </c>
      <c r="G331" s="208"/>
      <c r="H331" s="212">
        <v>-10.92</v>
      </c>
      <c r="I331" s="213"/>
      <c r="J331" s="208"/>
      <c r="K331" s="208"/>
      <c r="L331" s="214"/>
      <c r="M331" s="215"/>
      <c r="N331" s="216"/>
      <c r="O331" s="216"/>
      <c r="P331" s="216"/>
      <c r="Q331" s="216"/>
      <c r="R331" s="216"/>
      <c r="S331" s="216"/>
      <c r="T331" s="217"/>
      <c r="AT331" s="218" t="s">
        <v>145</v>
      </c>
      <c r="AU331" s="218" t="s">
        <v>143</v>
      </c>
      <c r="AV331" s="11" t="s">
        <v>135</v>
      </c>
      <c r="AW331" s="11" t="s">
        <v>37</v>
      </c>
      <c r="AX331" s="11" t="s">
        <v>73</v>
      </c>
      <c r="AY331" s="218" t="s">
        <v>130</v>
      </c>
    </row>
    <row r="332" spans="2:51" s="14" customFormat="1" ht="10.75">
      <c r="B332" s="244"/>
      <c r="C332" s="245"/>
      <c r="D332" s="209" t="s">
        <v>145</v>
      </c>
      <c r="E332" s="246" t="s">
        <v>21</v>
      </c>
      <c r="F332" s="247" t="s">
        <v>258</v>
      </c>
      <c r="G332" s="245"/>
      <c r="H332" s="248" t="s">
        <v>21</v>
      </c>
      <c r="I332" s="249"/>
      <c r="J332" s="245"/>
      <c r="K332" s="245"/>
      <c r="L332" s="250"/>
      <c r="M332" s="251"/>
      <c r="N332" s="252"/>
      <c r="O332" s="252"/>
      <c r="P332" s="252"/>
      <c r="Q332" s="252"/>
      <c r="R332" s="252"/>
      <c r="S332" s="252"/>
      <c r="T332" s="253"/>
      <c r="AT332" s="254" t="s">
        <v>145</v>
      </c>
      <c r="AU332" s="254" t="s">
        <v>143</v>
      </c>
      <c r="AV332" s="14" t="s">
        <v>81</v>
      </c>
      <c r="AW332" s="14" t="s">
        <v>37</v>
      </c>
      <c r="AX332" s="14" t="s">
        <v>73</v>
      </c>
      <c r="AY332" s="254" t="s">
        <v>130</v>
      </c>
    </row>
    <row r="333" spans="2:51" s="11" customFormat="1" ht="10.75">
      <c r="B333" s="207"/>
      <c r="C333" s="208"/>
      <c r="D333" s="209" t="s">
        <v>145</v>
      </c>
      <c r="E333" s="210" t="s">
        <v>21</v>
      </c>
      <c r="F333" s="211" t="s">
        <v>259</v>
      </c>
      <c r="G333" s="208"/>
      <c r="H333" s="212">
        <v>-0.57799999999999996</v>
      </c>
      <c r="I333" s="213"/>
      <c r="J333" s="208"/>
      <c r="K333" s="208"/>
      <c r="L333" s="214"/>
      <c r="M333" s="215"/>
      <c r="N333" s="216"/>
      <c r="O333" s="216"/>
      <c r="P333" s="216"/>
      <c r="Q333" s="216"/>
      <c r="R333" s="216"/>
      <c r="S333" s="216"/>
      <c r="T333" s="217"/>
      <c r="AT333" s="218" t="s">
        <v>145</v>
      </c>
      <c r="AU333" s="218" t="s">
        <v>143</v>
      </c>
      <c r="AV333" s="11" t="s">
        <v>135</v>
      </c>
      <c r="AW333" s="11" t="s">
        <v>37</v>
      </c>
      <c r="AX333" s="11" t="s">
        <v>73</v>
      </c>
      <c r="AY333" s="218" t="s">
        <v>130</v>
      </c>
    </row>
    <row r="334" spans="2:51" s="14" customFormat="1" ht="10.75">
      <c r="B334" s="244"/>
      <c r="C334" s="245"/>
      <c r="D334" s="209" t="s">
        <v>145</v>
      </c>
      <c r="E334" s="246" t="s">
        <v>21</v>
      </c>
      <c r="F334" s="247" t="s">
        <v>260</v>
      </c>
      <c r="G334" s="245"/>
      <c r="H334" s="248" t="s">
        <v>21</v>
      </c>
      <c r="I334" s="249"/>
      <c r="J334" s="245"/>
      <c r="K334" s="245"/>
      <c r="L334" s="250"/>
      <c r="M334" s="251"/>
      <c r="N334" s="252"/>
      <c r="O334" s="252"/>
      <c r="P334" s="252"/>
      <c r="Q334" s="252"/>
      <c r="R334" s="252"/>
      <c r="S334" s="252"/>
      <c r="T334" s="253"/>
      <c r="AT334" s="254" t="s">
        <v>145</v>
      </c>
      <c r="AU334" s="254" t="s">
        <v>143</v>
      </c>
      <c r="AV334" s="14" t="s">
        <v>81</v>
      </c>
      <c r="AW334" s="14" t="s">
        <v>37</v>
      </c>
      <c r="AX334" s="14" t="s">
        <v>73</v>
      </c>
      <c r="AY334" s="254" t="s">
        <v>130</v>
      </c>
    </row>
    <row r="335" spans="2:51" s="11" customFormat="1" ht="10.75">
      <c r="B335" s="207"/>
      <c r="C335" s="208"/>
      <c r="D335" s="209" t="s">
        <v>145</v>
      </c>
      <c r="E335" s="210" t="s">
        <v>21</v>
      </c>
      <c r="F335" s="211" t="s">
        <v>261</v>
      </c>
      <c r="G335" s="208"/>
      <c r="H335" s="212">
        <v>0.98</v>
      </c>
      <c r="I335" s="213"/>
      <c r="J335" s="208"/>
      <c r="K335" s="208"/>
      <c r="L335" s="214"/>
      <c r="M335" s="215"/>
      <c r="N335" s="216"/>
      <c r="O335" s="216"/>
      <c r="P335" s="216"/>
      <c r="Q335" s="216"/>
      <c r="R335" s="216"/>
      <c r="S335" s="216"/>
      <c r="T335" s="217"/>
      <c r="AT335" s="218" t="s">
        <v>145</v>
      </c>
      <c r="AU335" s="218" t="s">
        <v>143</v>
      </c>
      <c r="AV335" s="11" t="s">
        <v>135</v>
      </c>
      <c r="AW335" s="11" t="s">
        <v>37</v>
      </c>
      <c r="AX335" s="11" t="s">
        <v>73</v>
      </c>
      <c r="AY335" s="218" t="s">
        <v>130</v>
      </c>
    </row>
    <row r="336" spans="2:51" s="14" customFormat="1" ht="10.75">
      <c r="B336" s="244"/>
      <c r="C336" s="245"/>
      <c r="D336" s="209" t="s">
        <v>145</v>
      </c>
      <c r="E336" s="246" t="s">
        <v>21</v>
      </c>
      <c r="F336" s="247" t="s">
        <v>262</v>
      </c>
      <c r="G336" s="245"/>
      <c r="H336" s="248" t="s">
        <v>21</v>
      </c>
      <c r="I336" s="249"/>
      <c r="J336" s="245"/>
      <c r="K336" s="245"/>
      <c r="L336" s="250"/>
      <c r="M336" s="251"/>
      <c r="N336" s="252"/>
      <c r="O336" s="252"/>
      <c r="P336" s="252"/>
      <c r="Q336" s="252"/>
      <c r="R336" s="252"/>
      <c r="S336" s="252"/>
      <c r="T336" s="253"/>
      <c r="AT336" s="254" t="s">
        <v>145</v>
      </c>
      <c r="AU336" s="254" t="s">
        <v>143</v>
      </c>
      <c r="AV336" s="14" t="s">
        <v>81</v>
      </c>
      <c r="AW336" s="14" t="s">
        <v>37</v>
      </c>
      <c r="AX336" s="14" t="s">
        <v>73</v>
      </c>
      <c r="AY336" s="254" t="s">
        <v>130</v>
      </c>
    </row>
    <row r="337" spans="2:65" s="11" customFormat="1" ht="10.75">
      <c r="B337" s="207"/>
      <c r="C337" s="208"/>
      <c r="D337" s="209" t="s">
        <v>145</v>
      </c>
      <c r="E337" s="210" t="s">
        <v>21</v>
      </c>
      <c r="F337" s="211" t="s">
        <v>263</v>
      </c>
      <c r="G337" s="208"/>
      <c r="H337" s="212">
        <v>16.739999999999998</v>
      </c>
      <c r="I337" s="213"/>
      <c r="J337" s="208"/>
      <c r="K337" s="208"/>
      <c r="L337" s="214"/>
      <c r="M337" s="215"/>
      <c r="N337" s="216"/>
      <c r="O337" s="216"/>
      <c r="P337" s="216"/>
      <c r="Q337" s="216"/>
      <c r="R337" s="216"/>
      <c r="S337" s="216"/>
      <c r="T337" s="217"/>
      <c r="AT337" s="218" t="s">
        <v>145</v>
      </c>
      <c r="AU337" s="218" t="s">
        <v>143</v>
      </c>
      <c r="AV337" s="11" t="s">
        <v>135</v>
      </c>
      <c r="AW337" s="11" t="s">
        <v>37</v>
      </c>
      <c r="AX337" s="11" t="s">
        <v>73</v>
      </c>
      <c r="AY337" s="218" t="s">
        <v>130</v>
      </c>
    </row>
    <row r="338" spans="2:65" s="12" customFormat="1" ht="10.75">
      <c r="B338" s="219"/>
      <c r="C338" s="220"/>
      <c r="D338" s="221" t="s">
        <v>145</v>
      </c>
      <c r="E338" s="222" t="s">
        <v>21</v>
      </c>
      <c r="F338" s="223" t="s">
        <v>147</v>
      </c>
      <c r="G338" s="220"/>
      <c r="H338" s="224">
        <v>391.08699999999999</v>
      </c>
      <c r="I338" s="225"/>
      <c r="J338" s="220"/>
      <c r="K338" s="220"/>
      <c r="L338" s="226"/>
      <c r="M338" s="227"/>
      <c r="N338" s="228"/>
      <c r="O338" s="228"/>
      <c r="P338" s="228"/>
      <c r="Q338" s="228"/>
      <c r="R338" s="228"/>
      <c r="S338" s="228"/>
      <c r="T338" s="229"/>
      <c r="AT338" s="230" t="s">
        <v>145</v>
      </c>
      <c r="AU338" s="230" t="s">
        <v>143</v>
      </c>
      <c r="AV338" s="12" t="s">
        <v>148</v>
      </c>
      <c r="AW338" s="12" t="s">
        <v>37</v>
      </c>
      <c r="AX338" s="12" t="s">
        <v>81</v>
      </c>
      <c r="AY338" s="230" t="s">
        <v>130</v>
      </c>
    </row>
    <row r="339" spans="2:65" s="1" customFormat="1" ht="22.5" customHeight="1">
      <c r="B339" s="41"/>
      <c r="C339" s="195" t="s">
        <v>143</v>
      </c>
      <c r="D339" s="195" t="s">
        <v>137</v>
      </c>
      <c r="E339" s="196" t="s">
        <v>524</v>
      </c>
      <c r="F339" s="197" t="s">
        <v>525</v>
      </c>
      <c r="G339" s="198" t="s">
        <v>178</v>
      </c>
      <c r="H339" s="199">
        <v>49.2</v>
      </c>
      <c r="I339" s="200"/>
      <c r="J339" s="201">
        <f>ROUND(I339*H339,2)</f>
        <v>0</v>
      </c>
      <c r="K339" s="197" t="s">
        <v>141</v>
      </c>
      <c r="L339" s="61"/>
      <c r="M339" s="202" t="s">
        <v>21</v>
      </c>
      <c r="N339" s="203" t="s">
        <v>45</v>
      </c>
      <c r="O339" s="42"/>
      <c r="P339" s="204">
        <f>O339*H339</f>
        <v>0</v>
      </c>
      <c r="Q339" s="204">
        <v>0</v>
      </c>
      <c r="R339" s="204">
        <f>Q339*H339</f>
        <v>0</v>
      </c>
      <c r="S339" s="204">
        <v>0</v>
      </c>
      <c r="T339" s="205">
        <f>S339*H339</f>
        <v>0</v>
      </c>
      <c r="AR339" s="24" t="s">
        <v>142</v>
      </c>
      <c r="AT339" s="24" t="s">
        <v>137</v>
      </c>
      <c r="AU339" s="24" t="s">
        <v>143</v>
      </c>
      <c r="AY339" s="24" t="s">
        <v>130</v>
      </c>
      <c r="BE339" s="206">
        <f>IF(N339="základní",J339,0)</f>
        <v>0</v>
      </c>
      <c r="BF339" s="206">
        <f>IF(N339="snížená",J339,0)</f>
        <v>0</v>
      </c>
      <c r="BG339" s="206">
        <f>IF(N339="zákl. přenesená",J339,0)</f>
        <v>0</v>
      </c>
      <c r="BH339" s="206">
        <f>IF(N339="sníž. přenesená",J339,0)</f>
        <v>0</v>
      </c>
      <c r="BI339" s="206">
        <f>IF(N339="nulová",J339,0)</f>
        <v>0</v>
      </c>
      <c r="BJ339" s="24" t="s">
        <v>135</v>
      </c>
      <c r="BK339" s="206">
        <f>ROUND(I339*H339,2)</f>
        <v>0</v>
      </c>
      <c r="BL339" s="24" t="s">
        <v>142</v>
      </c>
      <c r="BM339" s="24" t="s">
        <v>526</v>
      </c>
    </row>
    <row r="340" spans="2:65" s="14" customFormat="1" ht="10.75">
      <c r="B340" s="244"/>
      <c r="C340" s="245"/>
      <c r="D340" s="209" t="s">
        <v>145</v>
      </c>
      <c r="E340" s="246" t="s">
        <v>21</v>
      </c>
      <c r="F340" s="247" t="s">
        <v>410</v>
      </c>
      <c r="G340" s="245"/>
      <c r="H340" s="248" t="s">
        <v>21</v>
      </c>
      <c r="I340" s="249"/>
      <c r="J340" s="245"/>
      <c r="K340" s="245"/>
      <c r="L340" s="250"/>
      <c r="M340" s="251"/>
      <c r="N340" s="252"/>
      <c r="O340" s="252"/>
      <c r="P340" s="252"/>
      <c r="Q340" s="252"/>
      <c r="R340" s="252"/>
      <c r="S340" s="252"/>
      <c r="T340" s="253"/>
      <c r="AT340" s="254" t="s">
        <v>145</v>
      </c>
      <c r="AU340" s="254" t="s">
        <v>143</v>
      </c>
      <c r="AV340" s="14" t="s">
        <v>81</v>
      </c>
      <c r="AW340" s="14" t="s">
        <v>37</v>
      </c>
      <c r="AX340" s="14" t="s">
        <v>73</v>
      </c>
      <c r="AY340" s="254" t="s">
        <v>130</v>
      </c>
    </row>
    <row r="341" spans="2:65" s="11" customFormat="1" ht="10.75">
      <c r="B341" s="207"/>
      <c r="C341" s="208"/>
      <c r="D341" s="209" t="s">
        <v>145</v>
      </c>
      <c r="E341" s="210" t="s">
        <v>21</v>
      </c>
      <c r="F341" s="211" t="s">
        <v>527</v>
      </c>
      <c r="G341" s="208"/>
      <c r="H341" s="212">
        <v>9.3000000000000007</v>
      </c>
      <c r="I341" s="213"/>
      <c r="J341" s="208"/>
      <c r="K341" s="208"/>
      <c r="L341" s="214"/>
      <c r="M341" s="215"/>
      <c r="N341" s="216"/>
      <c r="O341" s="216"/>
      <c r="P341" s="216"/>
      <c r="Q341" s="216"/>
      <c r="R341" s="216"/>
      <c r="S341" s="216"/>
      <c r="T341" s="217"/>
      <c r="AT341" s="218" t="s">
        <v>145</v>
      </c>
      <c r="AU341" s="218" t="s">
        <v>143</v>
      </c>
      <c r="AV341" s="11" t="s">
        <v>135</v>
      </c>
      <c r="AW341" s="11" t="s">
        <v>37</v>
      </c>
      <c r="AX341" s="11" t="s">
        <v>73</v>
      </c>
      <c r="AY341" s="218" t="s">
        <v>130</v>
      </c>
    </row>
    <row r="342" spans="2:65" s="14" customFormat="1" ht="10.75">
      <c r="B342" s="244"/>
      <c r="C342" s="245"/>
      <c r="D342" s="209" t="s">
        <v>145</v>
      </c>
      <c r="E342" s="246" t="s">
        <v>21</v>
      </c>
      <c r="F342" s="247" t="s">
        <v>412</v>
      </c>
      <c r="G342" s="245"/>
      <c r="H342" s="248" t="s">
        <v>21</v>
      </c>
      <c r="I342" s="249"/>
      <c r="J342" s="245"/>
      <c r="K342" s="245"/>
      <c r="L342" s="250"/>
      <c r="M342" s="251"/>
      <c r="N342" s="252"/>
      <c r="O342" s="252"/>
      <c r="P342" s="252"/>
      <c r="Q342" s="252"/>
      <c r="R342" s="252"/>
      <c r="S342" s="252"/>
      <c r="T342" s="253"/>
      <c r="AT342" s="254" t="s">
        <v>145</v>
      </c>
      <c r="AU342" s="254" t="s">
        <v>143</v>
      </c>
      <c r="AV342" s="14" t="s">
        <v>81</v>
      </c>
      <c r="AW342" s="14" t="s">
        <v>37</v>
      </c>
      <c r="AX342" s="14" t="s">
        <v>73</v>
      </c>
      <c r="AY342" s="254" t="s">
        <v>130</v>
      </c>
    </row>
    <row r="343" spans="2:65" s="11" customFormat="1" ht="10.75">
      <c r="B343" s="207"/>
      <c r="C343" s="208"/>
      <c r="D343" s="209" t="s">
        <v>145</v>
      </c>
      <c r="E343" s="210" t="s">
        <v>21</v>
      </c>
      <c r="F343" s="211" t="s">
        <v>528</v>
      </c>
      <c r="G343" s="208"/>
      <c r="H343" s="212">
        <v>39.9</v>
      </c>
      <c r="I343" s="213"/>
      <c r="J343" s="208"/>
      <c r="K343" s="208"/>
      <c r="L343" s="214"/>
      <c r="M343" s="215"/>
      <c r="N343" s="216"/>
      <c r="O343" s="216"/>
      <c r="P343" s="216"/>
      <c r="Q343" s="216"/>
      <c r="R343" s="216"/>
      <c r="S343" s="216"/>
      <c r="T343" s="217"/>
      <c r="AT343" s="218" t="s">
        <v>145</v>
      </c>
      <c r="AU343" s="218" t="s">
        <v>143</v>
      </c>
      <c r="AV343" s="11" t="s">
        <v>135</v>
      </c>
      <c r="AW343" s="11" t="s">
        <v>37</v>
      </c>
      <c r="AX343" s="11" t="s">
        <v>73</v>
      </c>
      <c r="AY343" s="218" t="s">
        <v>130</v>
      </c>
    </row>
    <row r="344" spans="2:65" s="12" customFormat="1" ht="10.75">
      <c r="B344" s="219"/>
      <c r="C344" s="220"/>
      <c r="D344" s="221" t="s">
        <v>145</v>
      </c>
      <c r="E344" s="222" t="s">
        <v>21</v>
      </c>
      <c r="F344" s="223" t="s">
        <v>147</v>
      </c>
      <c r="G344" s="220"/>
      <c r="H344" s="224">
        <v>49.2</v>
      </c>
      <c r="I344" s="225"/>
      <c r="J344" s="220"/>
      <c r="K344" s="220"/>
      <c r="L344" s="226"/>
      <c r="M344" s="227"/>
      <c r="N344" s="228"/>
      <c r="O344" s="228"/>
      <c r="P344" s="228"/>
      <c r="Q344" s="228"/>
      <c r="R344" s="228"/>
      <c r="S344" s="228"/>
      <c r="T344" s="229"/>
      <c r="AT344" s="230" t="s">
        <v>145</v>
      </c>
      <c r="AU344" s="230" t="s">
        <v>143</v>
      </c>
      <c r="AV344" s="12" t="s">
        <v>148</v>
      </c>
      <c r="AW344" s="12" t="s">
        <v>37</v>
      </c>
      <c r="AX344" s="12" t="s">
        <v>81</v>
      </c>
      <c r="AY344" s="230" t="s">
        <v>130</v>
      </c>
    </row>
    <row r="345" spans="2:65" s="1" customFormat="1" ht="31.5" customHeight="1">
      <c r="B345" s="41"/>
      <c r="C345" s="195" t="s">
        <v>148</v>
      </c>
      <c r="D345" s="195" t="s">
        <v>137</v>
      </c>
      <c r="E345" s="196" t="s">
        <v>529</v>
      </c>
      <c r="F345" s="197" t="s">
        <v>530</v>
      </c>
      <c r="G345" s="198" t="s">
        <v>140</v>
      </c>
      <c r="H345" s="199">
        <v>289.11700000000002</v>
      </c>
      <c r="I345" s="200"/>
      <c r="J345" s="201">
        <f>ROUND(I345*H345,2)</f>
        <v>0</v>
      </c>
      <c r="K345" s="197" t="s">
        <v>141</v>
      </c>
      <c r="L345" s="61"/>
      <c r="M345" s="202" t="s">
        <v>21</v>
      </c>
      <c r="N345" s="203" t="s">
        <v>45</v>
      </c>
      <c r="O345" s="42"/>
      <c r="P345" s="204">
        <f>O345*H345</f>
        <v>0</v>
      </c>
      <c r="Q345" s="204">
        <v>0</v>
      </c>
      <c r="R345" s="204">
        <f>Q345*H345</f>
        <v>0</v>
      </c>
      <c r="S345" s="204">
        <v>0</v>
      </c>
      <c r="T345" s="205">
        <f>S345*H345</f>
        <v>0</v>
      </c>
      <c r="AR345" s="24" t="s">
        <v>142</v>
      </c>
      <c r="AT345" s="24" t="s">
        <v>137</v>
      </c>
      <c r="AU345" s="24" t="s">
        <v>143</v>
      </c>
      <c r="AY345" s="24" t="s">
        <v>130</v>
      </c>
      <c r="BE345" s="206">
        <f>IF(N345="základní",J345,0)</f>
        <v>0</v>
      </c>
      <c r="BF345" s="206">
        <f>IF(N345="snížená",J345,0)</f>
        <v>0</v>
      </c>
      <c r="BG345" s="206">
        <f>IF(N345="zákl. přenesená",J345,0)</f>
        <v>0</v>
      </c>
      <c r="BH345" s="206">
        <f>IF(N345="sníž. přenesená",J345,0)</f>
        <v>0</v>
      </c>
      <c r="BI345" s="206">
        <f>IF(N345="nulová",J345,0)</f>
        <v>0</v>
      </c>
      <c r="BJ345" s="24" t="s">
        <v>135</v>
      </c>
      <c r="BK345" s="206">
        <f>ROUND(I345*H345,2)</f>
        <v>0</v>
      </c>
      <c r="BL345" s="24" t="s">
        <v>142</v>
      </c>
      <c r="BM345" s="24" t="s">
        <v>531</v>
      </c>
    </row>
    <row r="346" spans="2:65" s="1" customFormat="1" ht="31.5" customHeight="1">
      <c r="B346" s="41"/>
      <c r="C346" s="195" t="s">
        <v>532</v>
      </c>
      <c r="D346" s="195" t="s">
        <v>137</v>
      </c>
      <c r="E346" s="196" t="s">
        <v>533</v>
      </c>
      <c r="F346" s="197" t="s">
        <v>534</v>
      </c>
      <c r="G346" s="198" t="s">
        <v>178</v>
      </c>
      <c r="H346" s="199">
        <v>49.2</v>
      </c>
      <c r="I346" s="200"/>
      <c r="J346" s="201">
        <f>ROUND(I346*H346,2)</f>
        <v>0</v>
      </c>
      <c r="K346" s="197" t="s">
        <v>141</v>
      </c>
      <c r="L346" s="61"/>
      <c r="M346" s="202" t="s">
        <v>21</v>
      </c>
      <c r="N346" s="203" t="s">
        <v>45</v>
      </c>
      <c r="O346" s="42"/>
      <c r="P346" s="204">
        <f>O346*H346</f>
        <v>0</v>
      </c>
      <c r="Q346" s="204">
        <v>0</v>
      </c>
      <c r="R346" s="204">
        <f>Q346*H346</f>
        <v>0</v>
      </c>
      <c r="S346" s="204">
        <v>0</v>
      </c>
      <c r="T346" s="205">
        <f>S346*H346</f>
        <v>0</v>
      </c>
      <c r="AR346" s="24" t="s">
        <v>142</v>
      </c>
      <c r="AT346" s="24" t="s">
        <v>137</v>
      </c>
      <c r="AU346" s="24" t="s">
        <v>143</v>
      </c>
      <c r="AY346" s="24" t="s">
        <v>130</v>
      </c>
      <c r="BE346" s="206">
        <f>IF(N346="základní",J346,0)</f>
        <v>0</v>
      </c>
      <c r="BF346" s="206">
        <f>IF(N346="snížená",J346,0)</f>
        <v>0</v>
      </c>
      <c r="BG346" s="206">
        <f>IF(N346="zákl. přenesená",J346,0)</f>
        <v>0</v>
      </c>
      <c r="BH346" s="206">
        <f>IF(N346="sníž. přenesená",J346,0)</f>
        <v>0</v>
      </c>
      <c r="BI346" s="206">
        <f>IF(N346="nulová",J346,0)</f>
        <v>0</v>
      </c>
      <c r="BJ346" s="24" t="s">
        <v>135</v>
      </c>
      <c r="BK346" s="206">
        <f>ROUND(I346*H346,2)</f>
        <v>0</v>
      </c>
      <c r="BL346" s="24" t="s">
        <v>142</v>
      </c>
      <c r="BM346" s="24" t="s">
        <v>535</v>
      </c>
    </row>
    <row r="347" spans="2:65" s="1" customFormat="1" ht="22.5" customHeight="1">
      <c r="B347" s="41"/>
      <c r="C347" s="195" t="s">
        <v>536</v>
      </c>
      <c r="D347" s="195" t="s">
        <v>137</v>
      </c>
      <c r="E347" s="196" t="s">
        <v>537</v>
      </c>
      <c r="F347" s="197" t="s">
        <v>538</v>
      </c>
      <c r="G347" s="198" t="s">
        <v>140</v>
      </c>
      <c r="H347" s="199">
        <v>391.08699999999999</v>
      </c>
      <c r="I347" s="200"/>
      <c r="J347" s="201">
        <f>ROUND(I347*H347,2)</f>
        <v>0</v>
      </c>
      <c r="K347" s="197" t="s">
        <v>141</v>
      </c>
      <c r="L347" s="61"/>
      <c r="M347" s="202" t="s">
        <v>21</v>
      </c>
      <c r="N347" s="203" t="s">
        <v>45</v>
      </c>
      <c r="O347" s="42"/>
      <c r="P347" s="204">
        <f>O347*H347</f>
        <v>0</v>
      </c>
      <c r="Q347" s="204">
        <v>0</v>
      </c>
      <c r="R347" s="204">
        <f>Q347*H347</f>
        <v>0</v>
      </c>
      <c r="S347" s="204">
        <v>0</v>
      </c>
      <c r="T347" s="205">
        <f>S347*H347</f>
        <v>0</v>
      </c>
      <c r="AR347" s="24" t="s">
        <v>142</v>
      </c>
      <c r="AT347" s="24" t="s">
        <v>137</v>
      </c>
      <c r="AU347" s="24" t="s">
        <v>143</v>
      </c>
      <c r="AY347" s="24" t="s">
        <v>130</v>
      </c>
      <c r="BE347" s="206">
        <f>IF(N347="základní",J347,0)</f>
        <v>0</v>
      </c>
      <c r="BF347" s="206">
        <f>IF(N347="snížená",J347,0)</f>
        <v>0</v>
      </c>
      <c r="BG347" s="206">
        <f>IF(N347="zákl. přenesená",J347,0)</f>
        <v>0</v>
      </c>
      <c r="BH347" s="206">
        <f>IF(N347="sníž. přenesená",J347,0)</f>
        <v>0</v>
      </c>
      <c r="BI347" s="206">
        <f>IF(N347="nulová",J347,0)</f>
        <v>0</v>
      </c>
      <c r="BJ347" s="24" t="s">
        <v>135</v>
      </c>
      <c r="BK347" s="206">
        <f>ROUND(I347*H347,2)</f>
        <v>0</v>
      </c>
      <c r="BL347" s="24" t="s">
        <v>142</v>
      </c>
      <c r="BM347" s="24" t="s">
        <v>539</v>
      </c>
    </row>
    <row r="348" spans="2:65" s="11" customFormat="1" ht="10.75">
      <c r="B348" s="207"/>
      <c r="C348" s="208"/>
      <c r="D348" s="209" t="s">
        <v>145</v>
      </c>
      <c r="E348" s="210" t="s">
        <v>21</v>
      </c>
      <c r="F348" s="211" t="s">
        <v>540</v>
      </c>
      <c r="G348" s="208"/>
      <c r="H348" s="212">
        <v>391.08699999999999</v>
      </c>
      <c r="I348" s="213"/>
      <c r="J348" s="208"/>
      <c r="K348" s="208"/>
      <c r="L348" s="214"/>
      <c r="M348" s="215"/>
      <c r="N348" s="216"/>
      <c r="O348" s="216"/>
      <c r="P348" s="216"/>
      <c r="Q348" s="216"/>
      <c r="R348" s="216"/>
      <c r="S348" s="216"/>
      <c r="T348" s="217"/>
      <c r="AT348" s="218" t="s">
        <v>145</v>
      </c>
      <c r="AU348" s="218" t="s">
        <v>143</v>
      </c>
      <c r="AV348" s="11" t="s">
        <v>135</v>
      </c>
      <c r="AW348" s="11" t="s">
        <v>37</v>
      </c>
      <c r="AX348" s="11" t="s">
        <v>73</v>
      </c>
      <c r="AY348" s="218" t="s">
        <v>130</v>
      </c>
    </row>
    <row r="349" spans="2:65" s="12" customFormat="1" ht="10.75">
      <c r="B349" s="219"/>
      <c r="C349" s="220"/>
      <c r="D349" s="221" t="s">
        <v>145</v>
      </c>
      <c r="E349" s="222" t="s">
        <v>21</v>
      </c>
      <c r="F349" s="223" t="s">
        <v>147</v>
      </c>
      <c r="G349" s="220"/>
      <c r="H349" s="224">
        <v>391.08699999999999</v>
      </c>
      <c r="I349" s="225"/>
      <c r="J349" s="220"/>
      <c r="K349" s="220"/>
      <c r="L349" s="226"/>
      <c r="M349" s="227"/>
      <c r="N349" s="228"/>
      <c r="O349" s="228"/>
      <c r="P349" s="228"/>
      <c r="Q349" s="228"/>
      <c r="R349" s="228"/>
      <c r="S349" s="228"/>
      <c r="T349" s="229"/>
      <c r="AT349" s="230" t="s">
        <v>145</v>
      </c>
      <c r="AU349" s="230" t="s">
        <v>143</v>
      </c>
      <c r="AV349" s="12" t="s">
        <v>148</v>
      </c>
      <c r="AW349" s="12" t="s">
        <v>37</v>
      </c>
      <c r="AX349" s="12" t="s">
        <v>81</v>
      </c>
      <c r="AY349" s="230" t="s">
        <v>130</v>
      </c>
    </row>
    <row r="350" spans="2:65" s="1" customFormat="1" ht="22.5" customHeight="1">
      <c r="B350" s="41"/>
      <c r="C350" s="259" t="s">
        <v>541</v>
      </c>
      <c r="D350" s="259" t="s">
        <v>287</v>
      </c>
      <c r="E350" s="260" t="s">
        <v>542</v>
      </c>
      <c r="F350" s="261" t="s">
        <v>543</v>
      </c>
      <c r="G350" s="262" t="s">
        <v>140</v>
      </c>
      <c r="H350" s="263">
        <v>430.19600000000003</v>
      </c>
      <c r="I350" s="264"/>
      <c r="J350" s="265">
        <f>ROUND(I350*H350,2)</f>
        <v>0</v>
      </c>
      <c r="K350" s="261" t="s">
        <v>21</v>
      </c>
      <c r="L350" s="266"/>
      <c r="M350" s="267" t="s">
        <v>21</v>
      </c>
      <c r="N350" s="268" t="s">
        <v>45</v>
      </c>
      <c r="O350" s="42"/>
      <c r="P350" s="204">
        <f>O350*H350</f>
        <v>0</v>
      </c>
      <c r="Q350" s="204">
        <v>0</v>
      </c>
      <c r="R350" s="204">
        <f>Q350*H350</f>
        <v>0</v>
      </c>
      <c r="S350" s="204">
        <v>0</v>
      </c>
      <c r="T350" s="205">
        <f>S350*H350</f>
        <v>0</v>
      </c>
      <c r="AR350" s="24" t="s">
        <v>291</v>
      </c>
      <c r="AT350" s="24" t="s">
        <v>287</v>
      </c>
      <c r="AU350" s="24" t="s">
        <v>143</v>
      </c>
      <c r="AY350" s="24" t="s">
        <v>130</v>
      </c>
      <c r="BE350" s="206">
        <f>IF(N350="základní",J350,0)</f>
        <v>0</v>
      </c>
      <c r="BF350" s="206">
        <f>IF(N350="snížená",J350,0)</f>
        <v>0</v>
      </c>
      <c r="BG350" s="206">
        <f>IF(N350="zákl. přenesená",J350,0)</f>
        <v>0</v>
      </c>
      <c r="BH350" s="206">
        <f>IF(N350="sníž. přenesená",J350,0)</f>
        <v>0</v>
      </c>
      <c r="BI350" s="206">
        <f>IF(N350="nulová",J350,0)</f>
        <v>0</v>
      </c>
      <c r="BJ350" s="24" t="s">
        <v>135</v>
      </c>
      <c r="BK350" s="206">
        <f>ROUND(I350*H350,2)</f>
        <v>0</v>
      </c>
      <c r="BL350" s="24" t="s">
        <v>142</v>
      </c>
      <c r="BM350" s="24" t="s">
        <v>544</v>
      </c>
    </row>
    <row r="351" spans="2:65" s="11" customFormat="1" ht="10.75">
      <c r="B351" s="207"/>
      <c r="C351" s="208"/>
      <c r="D351" s="209" t="s">
        <v>145</v>
      </c>
      <c r="E351" s="210" t="s">
        <v>21</v>
      </c>
      <c r="F351" s="211" t="s">
        <v>545</v>
      </c>
      <c r="G351" s="208"/>
      <c r="H351" s="212">
        <v>430.19600000000003</v>
      </c>
      <c r="I351" s="213"/>
      <c r="J351" s="208"/>
      <c r="K351" s="208"/>
      <c r="L351" s="214"/>
      <c r="M351" s="215"/>
      <c r="N351" s="216"/>
      <c r="O351" s="216"/>
      <c r="P351" s="216"/>
      <c r="Q351" s="216"/>
      <c r="R351" s="216"/>
      <c r="S351" s="216"/>
      <c r="T351" s="217"/>
      <c r="AT351" s="218" t="s">
        <v>145</v>
      </c>
      <c r="AU351" s="218" t="s">
        <v>143</v>
      </c>
      <c r="AV351" s="11" t="s">
        <v>135</v>
      </c>
      <c r="AW351" s="11" t="s">
        <v>37</v>
      </c>
      <c r="AX351" s="11" t="s">
        <v>73</v>
      </c>
      <c r="AY351" s="218" t="s">
        <v>130</v>
      </c>
    </row>
    <row r="352" spans="2:65" s="12" customFormat="1" ht="10.75">
      <c r="B352" s="219"/>
      <c r="C352" s="220"/>
      <c r="D352" s="221" t="s">
        <v>145</v>
      </c>
      <c r="E352" s="222" t="s">
        <v>21</v>
      </c>
      <c r="F352" s="223" t="s">
        <v>147</v>
      </c>
      <c r="G352" s="220"/>
      <c r="H352" s="224">
        <v>430.19600000000003</v>
      </c>
      <c r="I352" s="225"/>
      <c r="J352" s="220"/>
      <c r="K352" s="220"/>
      <c r="L352" s="226"/>
      <c r="M352" s="227"/>
      <c r="N352" s="228"/>
      <c r="O352" s="228"/>
      <c r="P352" s="228"/>
      <c r="Q352" s="228"/>
      <c r="R352" s="228"/>
      <c r="S352" s="228"/>
      <c r="T352" s="229"/>
      <c r="AT352" s="230" t="s">
        <v>145</v>
      </c>
      <c r="AU352" s="230" t="s">
        <v>143</v>
      </c>
      <c r="AV352" s="12" t="s">
        <v>148</v>
      </c>
      <c r="AW352" s="12" t="s">
        <v>37</v>
      </c>
      <c r="AX352" s="12" t="s">
        <v>81</v>
      </c>
      <c r="AY352" s="230" t="s">
        <v>130</v>
      </c>
    </row>
    <row r="353" spans="2:65" s="1" customFormat="1" ht="22.5" customHeight="1">
      <c r="B353" s="41"/>
      <c r="C353" s="195" t="s">
        <v>501</v>
      </c>
      <c r="D353" s="195" t="s">
        <v>137</v>
      </c>
      <c r="E353" s="196" t="s">
        <v>546</v>
      </c>
      <c r="F353" s="197" t="s">
        <v>547</v>
      </c>
      <c r="G353" s="198" t="s">
        <v>140</v>
      </c>
      <c r="H353" s="199">
        <v>407.827</v>
      </c>
      <c r="I353" s="200"/>
      <c r="J353" s="201">
        <f>ROUND(I353*H353,2)</f>
        <v>0</v>
      </c>
      <c r="K353" s="197" t="s">
        <v>141</v>
      </c>
      <c r="L353" s="61"/>
      <c r="M353" s="202" t="s">
        <v>21</v>
      </c>
      <c r="N353" s="203" t="s">
        <v>45</v>
      </c>
      <c r="O353" s="42"/>
      <c r="P353" s="204">
        <f>O353*H353</f>
        <v>0</v>
      </c>
      <c r="Q353" s="204">
        <v>0</v>
      </c>
      <c r="R353" s="204">
        <f>Q353*H353</f>
        <v>0</v>
      </c>
      <c r="S353" s="204">
        <v>0</v>
      </c>
      <c r="T353" s="205">
        <f>S353*H353</f>
        <v>0</v>
      </c>
      <c r="AR353" s="24" t="s">
        <v>142</v>
      </c>
      <c r="AT353" s="24" t="s">
        <v>137</v>
      </c>
      <c r="AU353" s="24" t="s">
        <v>143</v>
      </c>
      <c r="AY353" s="24" t="s">
        <v>130</v>
      </c>
      <c r="BE353" s="206">
        <f>IF(N353="základní",J353,0)</f>
        <v>0</v>
      </c>
      <c r="BF353" s="206">
        <f>IF(N353="snížená",J353,0)</f>
        <v>0</v>
      </c>
      <c r="BG353" s="206">
        <f>IF(N353="zákl. přenesená",J353,0)</f>
        <v>0</v>
      </c>
      <c r="BH353" s="206">
        <f>IF(N353="sníž. přenesená",J353,0)</f>
        <v>0</v>
      </c>
      <c r="BI353" s="206">
        <f>IF(N353="nulová",J353,0)</f>
        <v>0</v>
      </c>
      <c r="BJ353" s="24" t="s">
        <v>135</v>
      </c>
      <c r="BK353" s="206">
        <f>ROUND(I353*H353,2)</f>
        <v>0</v>
      </c>
      <c r="BL353" s="24" t="s">
        <v>142</v>
      </c>
      <c r="BM353" s="24" t="s">
        <v>548</v>
      </c>
    </row>
    <row r="354" spans="2:65" s="14" customFormat="1" ht="10.75">
      <c r="B354" s="244"/>
      <c r="C354" s="245"/>
      <c r="D354" s="209" t="s">
        <v>145</v>
      </c>
      <c r="E354" s="246" t="s">
        <v>21</v>
      </c>
      <c r="F354" s="247" t="s">
        <v>410</v>
      </c>
      <c r="G354" s="245"/>
      <c r="H354" s="248" t="s">
        <v>21</v>
      </c>
      <c r="I354" s="249"/>
      <c r="J354" s="245"/>
      <c r="K354" s="245"/>
      <c r="L354" s="250"/>
      <c r="M354" s="251"/>
      <c r="N354" s="252"/>
      <c r="O354" s="252"/>
      <c r="P354" s="252"/>
      <c r="Q354" s="252"/>
      <c r="R354" s="252"/>
      <c r="S354" s="252"/>
      <c r="T354" s="253"/>
      <c r="AT354" s="254" t="s">
        <v>145</v>
      </c>
      <c r="AU354" s="254" t="s">
        <v>143</v>
      </c>
      <c r="AV354" s="14" t="s">
        <v>81</v>
      </c>
      <c r="AW354" s="14" t="s">
        <v>37</v>
      </c>
      <c r="AX354" s="14" t="s">
        <v>73</v>
      </c>
      <c r="AY354" s="254" t="s">
        <v>130</v>
      </c>
    </row>
    <row r="355" spans="2:65" s="11" customFormat="1" ht="10.75">
      <c r="B355" s="207"/>
      <c r="C355" s="208"/>
      <c r="D355" s="209" t="s">
        <v>145</v>
      </c>
      <c r="E355" s="210" t="s">
        <v>21</v>
      </c>
      <c r="F355" s="211" t="s">
        <v>549</v>
      </c>
      <c r="G355" s="208"/>
      <c r="H355" s="212">
        <v>101.97</v>
      </c>
      <c r="I355" s="213"/>
      <c r="J355" s="208"/>
      <c r="K355" s="208"/>
      <c r="L355" s="214"/>
      <c r="M355" s="215"/>
      <c r="N355" s="216"/>
      <c r="O355" s="216"/>
      <c r="P355" s="216"/>
      <c r="Q355" s="216"/>
      <c r="R355" s="216"/>
      <c r="S355" s="216"/>
      <c r="T355" s="217"/>
      <c r="AT355" s="218" t="s">
        <v>145</v>
      </c>
      <c r="AU355" s="218" t="s">
        <v>143</v>
      </c>
      <c r="AV355" s="11" t="s">
        <v>135</v>
      </c>
      <c r="AW355" s="11" t="s">
        <v>37</v>
      </c>
      <c r="AX355" s="11" t="s">
        <v>73</v>
      </c>
      <c r="AY355" s="218" t="s">
        <v>130</v>
      </c>
    </row>
    <row r="356" spans="2:65" s="14" customFormat="1" ht="10.75">
      <c r="B356" s="244"/>
      <c r="C356" s="245"/>
      <c r="D356" s="209" t="s">
        <v>145</v>
      </c>
      <c r="E356" s="246" t="s">
        <v>21</v>
      </c>
      <c r="F356" s="247" t="s">
        <v>412</v>
      </c>
      <c r="G356" s="245"/>
      <c r="H356" s="248" t="s">
        <v>21</v>
      </c>
      <c r="I356" s="249"/>
      <c r="J356" s="245"/>
      <c r="K356" s="245"/>
      <c r="L356" s="250"/>
      <c r="M356" s="251"/>
      <c r="N356" s="252"/>
      <c r="O356" s="252"/>
      <c r="P356" s="252"/>
      <c r="Q356" s="252"/>
      <c r="R356" s="252"/>
      <c r="S356" s="252"/>
      <c r="T356" s="253"/>
      <c r="AT356" s="254" t="s">
        <v>145</v>
      </c>
      <c r="AU356" s="254" t="s">
        <v>143</v>
      </c>
      <c r="AV356" s="14" t="s">
        <v>81</v>
      </c>
      <c r="AW356" s="14" t="s">
        <v>37</v>
      </c>
      <c r="AX356" s="14" t="s">
        <v>73</v>
      </c>
      <c r="AY356" s="254" t="s">
        <v>130</v>
      </c>
    </row>
    <row r="357" spans="2:65" s="11" customFormat="1" ht="10.75">
      <c r="B357" s="207"/>
      <c r="C357" s="208"/>
      <c r="D357" s="209" t="s">
        <v>145</v>
      </c>
      <c r="E357" s="210" t="s">
        <v>21</v>
      </c>
      <c r="F357" s="211" t="s">
        <v>550</v>
      </c>
      <c r="G357" s="208"/>
      <c r="H357" s="212">
        <v>289.11700000000002</v>
      </c>
      <c r="I357" s="213"/>
      <c r="J357" s="208"/>
      <c r="K357" s="208"/>
      <c r="L357" s="214"/>
      <c r="M357" s="215"/>
      <c r="N357" s="216"/>
      <c r="O357" s="216"/>
      <c r="P357" s="216"/>
      <c r="Q357" s="216"/>
      <c r="R357" s="216"/>
      <c r="S357" s="216"/>
      <c r="T357" s="217"/>
      <c r="AT357" s="218" t="s">
        <v>145</v>
      </c>
      <c r="AU357" s="218" t="s">
        <v>143</v>
      </c>
      <c r="AV357" s="11" t="s">
        <v>135</v>
      </c>
      <c r="AW357" s="11" t="s">
        <v>37</v>
      </c>
      <c r="AX357" s="11" t="s">
        <v>73</v>
      </c>
      <c r="AY357" s="218" t="s">
        <v>130</v>
      </c>
    </row>
    <row r="358" spans="2:65" s="14" customFormat="1" ht="10.75">
      <c r="B358" s="244"/>
      <c r="C358" s="245"/>
      <c r="D358" s="209" t="s">
        <v>145</v>
      </c>
      <c r="E358" s="246" t="s">
        <v>21</v>
      </c>
      <c r="F358" s="247" t="s">
        <v>262</v>
      </c>
      <c r="G358" s="245"/>
      <c r="H358" s="248" t="s">
        <v>21</v>
      </c>
      <c r="I358" s="249"/>
      <c r="J358" s="245"/>
      <c r="K358" s="245"/>
      <c r="L358" s="250"/>
      <c r="M358" s="251"/>
      <c r="N358" s="252"/>
      <c r="O358" s="252"/>
      <c r="P358" s="252"/>
      <c r="Q358" s="252"/>
      <c r="R358" s="252"/>
      <c r="S358" s="252"/>
      <c r="T358" s="253"/>
      <c r="AT358" s="254" t="s">
        <v>145</v>
      </c>
      <c r="AU358" s="254" t="s">
        <v>143</v>
      </c>
      <c r="AV358" s="14" t="s">
        <v>81</v>
      </c>
      <c r="AW358" s="14" t="s">
        <v>37</v>
      </c>
      <c r="AX358" s="14" t="s">
        <v>73</v>
      </c>
      <c r="AY358" s="254" t="s">
        <v>130</v>
      </c>
    </row>
    <row r="359" spans="2:65" s="11" customFormat="1" ht="10.75">
      <c r="B359" s="207"/>
      <c r="C359" s="208"/>
      <c r="D359" s="209" t="s">
        <v>145</v>
      </c>
      <c r="E359" s="210" t="s">
        <v>21</v>
      </c>
      <c r="F359" s="211" t="s">
        <v>263</v>
      </c>
      <c r="G359" s="208"/>
      <c r="H359" s="212">
        <v>16.739999999999998</v>
      </c>
      <c r="I359" s="213"/>
      <c r="J359" s="208"/>
      <c r="K359" s="208"/>
      <c r="L359" s="214"/>
      <c r="M359" s="215"/>
      <c r="N359" s="216"/>
      <c r="O359" s="216"/>
      <c r="P359" s="216"/>
      <c r="Q359" s="216"/>
      <c r="R359" s="216"/>
      <c r="S359" s="216"/>
      <c r="T359" s="217"/>
      <c r="AT359" s="218" t="s">
        <v>145</v>
      </c>
      <c r="AU359" s="218" t="s">
        <v>143</v>
      </c>
      <c r="AV359" s="11" t="s">
        <v>135</v>
      </c>
      <c r="AW359" s="11" t="s">
        <v>37</v>
      </c>
      <c r="AX359" s="11" t="s">
        <v>73</v>
      </c>
      <c r="AY359" s="218" t="s">
        <v>130</v>
      </c>
    </row>
    <row r="360" spans="2:65" s="12" customFormat="1" ht="10.75">
      <c r="B360" s="219"/>
      <c r="C360" s="220"/>
      <c r="D360" s="221" t="s">
        <v>145</v>
      </c>
      <c r="E360" s="222" t="s">
        <v>21</v>
      </c>
      <c r="F360" s="223" t="s">
        <v>147</v>
      </c>
      <c r="G360" s="220"/>
      <c r="H360" s="224">
        <v>407.827</v>
      </c>
      <c r="I360" s="225"/>
      <c r="J360" s="220"/>
      <c r="K360" s="220"/>
      <c r="L360" s="226"/>
      <c r="M360" s="227"/>
      <c r="N360" s="228"/>
      <c r="O360" s="228"/>
      <c r="P360" s="228"/>
      <c r="Q360" s="228"/>
      <c r="R360" s="228"/>
      <c r="S360" s="228"/>
      <c r="T360" s="229"/>
      <c r="AT360" s="230" t="s">
        <v>145</v>
      </c>
      <c r="AU360" s="230" t="s">
        <v>143</v>
      </c>
      <c r="AV360" s="12" t="s">
        <v>148</v>
      </c>
      <c r="AW360" s="12" t="s">
        <v>37</v>
      </c>
      <c r="AX360" s="12" t="s">
        <v>81</v>
      </c>
      <c r="AY360" s="230" t="s">
        <v>130</v>
      </c>
    </row>
    <row r="361" spans="2:65" s="1" customFormat="1" ht="22.5" customHeight="1">
      <c r="B361" s="41"/>
      <c r="C361" s="259" t="s">
        <v>551</v>
      </c>
      <c r="D361" s="259" t="s">
        <v>287</v>
      </c>
      <c r="E361" s="260" t="s">
        <v>552</v>
      </c>
      <c r="F361" s="261" t="s">
        <v>553</v>
      </c>
      <c r="G361" s="262" t="s">
        <v>140</v>
      </c>
      <c r="H361" s="263">
        <v>448.61</v>
      </c>
      <c r="I361" s="264"/>
      <c r="J361" s="265">
        <f>ROUND(I361*H361,2)</f>
        <v>0</v>
      </c>
      <c r="K361" s="261" t="s">
        <v>21</v>
      </c>
      <c r="L361" s="266"/>
      <c r="M361" s="267" t="s">
        <v>21</v>
      </c>
      <c r="N361" s="268" t="s">
        <v>45</v>
      </c>
      <c r="O361" s="42"/>
      <c r="P361" s="204">
        <f>O361*H361</f>
        <v>0</v>
      </c>
      <c r="Q361" s="204">
        <v>0</v>
      </c>
      <c r="R361" s="204">
        <f>Q361*H361</f>
        <v>0</v>
      </c>
      <c r="S361" s="204">
        <v>0</v>
      </c>
      <c r="T361" s="205">
        <f>S361*H361</f>
        <v>0</v>
      </c>
      <c r="AR361" s="24" t="s">
        <v>291</v>
      </c>
      <c r="AT361" s="24" t="s">
        <v>287</v>
      </c>
      <c r="AU361" s="24" t="s">
        <v>143</v>
      </c>
      <c r="AY361" s="24" t="s">
        <v>130</v>
      </c>
      <c r="BE361" s="206">
        <f>IF(N361="základní",J361,0)</f>
        <v>0</v>
      </c>
      <c r="BF361" s="206">
        <f>IF(N361="snížená",J361,0)</f>
        <v>0</v>
      </c>
      <c r="BG361" s="206">
        <f>IF(N361="zákl. přenesená",J361,0)</f>
        <v>0</v>
      </c>
      <c r="BH361" s="206">
        <f>IF(N361="sníž. přenesená",J361,0)</f>
        <v>0</v>
      </c>
      <c r="BI361" s="206">
        <f>IF(N361="nulová",J361,0)</f>
        <v>0</v>
      </c>
      <c r="BJ361" s="24" t="s">
        <v>135</v>
      </c>
      <c r="BK361" s="206">
        <f>ROUND(I361*H361,2)</f>
        <v>0</v>
      </c>
      <c r="BL361" s="24" t="s">
        <v>142</v>
      </c>
      <c r="BM361" s="24" t="s">
        <v>554</v>
      </c>
    </row>
    <row r="362" spans="2:65" s="1" customFormat="1" ht="31.5" customHeight="1">
      <c r="B362" s="41"/>
      <c r="C362" s="195" t="s">
        <v>555</v>
      </c>
      <c r="D362" s="195" t="s">
        <v>137</v>
      </c>
      <c r="E362" s="196" t="s">
        <v>556</v>
      </c>
      <c r="F362" s="197" t="s">
        <v>557</v>
      </c>
      <c r="G362" s="198" t="s">
        <v>278</v>
      </c>
      <c r="H362" s="258"/>
      <c r="I362" s="200"/>
      <c r="J362" s="201">
        <f>ROUND(I362*H362,2)</f>
        <v>0</v>
      </c>
      <c r="K362" s="197" t="s">
        <v>141</v>
      </c>
      <c r="L362" s="61"/>
      <c r="M362" s="202" t="s">
        <v>21</v>
      </c>
      <c r="N362" s="203" t="s">
        <v>45</v>
      </c>
      <c r="O362" s="42"/>
      <c r="P362" s="204">
        <f>O362*H362</f>
        <v>0</v>
      </c>
      <c r="Q362" s="204">
        <v>0</v>
      </c>
      <c r="R362" s="204">
        <f>Q362*H362</f>
        <v>0</v>
      </c>
      <c r="S362" s="204">
        <v>0</v>
      </c>
      <c r="T362" s="205">
        <f>S362*H362</f>
        <v>0</v>
      </c>
      <c r="AR362" s="24" t="s">
        <v>142</v>
      </c>
      <c r="AT362" s="24" t="s">
        <v>137</v>
      </c>
      <c r="AU362" s="24" t="s">
        <v>143</v>
      </c>
      <c r="AY362" s="24" t="s">
        <v>130</v>
      </c>
      <c r="BE362" s="206">
        <f>IF(N362="základní",J362,0)</f>
        <v>0</v>
      </c>
      <c r="BF362" s="206">
        <f>IF(N362="snížená",J362,0)</f>
        <v>0</v>
      </c>
      <c r="BG362" s="206">
        <f>IF(N362="zákl. přenesená",J362,0)</f>
        <v>0</v>
      </c>
      <c r="BH362" s="206">
        <f>IF(N362="sníž. přenesená",J362,0)</f>
        <v>0</v>
      </c>
      <c r="BI362" s="206">
        <f>IF(N362="nulová",J362,0)</f>
        <v>0</v>
      </c>
      <c r="BJ362" s="24" t="s">
        <v>135</v>
      </c>
      <c r="BK362" s="206">
        <f>ROUND(I362*H362,2)</f>
        <v>0</v>
      </c>
      <c r="BL362" s="24" t="s">
        <v>142</v>
      </c>
      <c r="BM362" s="24" t="s">
        <v>558</v>
      </c>
    </row>
    <row r="363" spans="2:65" s="10" customFormat="1" ht="29.9" customHeight="1">
      <c r="B363" s="176"/>
      <c r="C363" s="177"/>
      <c r="D363" s="192" t="s">
        <v>72</v>
      </c>
      <c r="E363" s="193" t="s">
        <v>559</v>
      </c>
      <c r="F363" s="193" t="s">
        <v>560</v>
      </c>
      <c r="G363" s="177"/>
      <c r="H363" s="177"/>
      <c r="I363" s="180"/>
      <c r="J363" s="194">
        <f>BK363</f>
        <v>0</v>
      </c>
      <c r="K363" s="177"/>
      <c r="L363" s="182"/>
      <c r="M363" s="183"/>
      <c r="N363" s="184"/>
      <c r="O363" s="184"/>
      <c r="P363" s="185">
        <f>SUM(P364:P373)</f>
        <v>0</v>
      </c>
      <c r="Q363" s="184"/>
      <c r="R363" s="185">
        <f>SUM(R364:R373)</f>
        <v>0</v>
      </c>
      <c r="S363" s="184"/>
      <c r="T363" s="186">
        <f>SUM(T364:T373)</f>
        <v>0.4587</v>
      </c>
      <c r="AR363" s="187" t="s">
        <v>135</v>
      </c>
      <c r="AT363" s="188" t="s">
        <v>72</v>
      </c>
      <c r="AU363" s="188" t="s">
        <v>81</v>
      </c>
      <c r="AY363" s="187" t="s">
        <v>130</v>
      </c>
      <c r="BK363" s="189">
        <f>SUM(BK364:BK373)</f>
        <v>0</v>
      </c>
    </row>
    <row r="364" spans="2:65" s="1" customFormat="1" ht="22.5" customHeight="1">
      <c r="B364" s="41"/>
      <c r="C364" s="195" t="s">
        <v>561</v>
      </c>
      <c r="D364" s="195" t="s">
        <v>137</v>
      </c>
      <c r="E364" s="196" t="s">
        <v>562</v>
      </c>
      <c r="F364" s="197" t="s">
        <v>563</v>
      </c>
      <c r="G364" s="198" t="s">
        <v>351</v>
      </c>
      <c r="H364" s="199">
        <v>10</v>
      </c>
      <c r="I364" s="200"/>
      <c r="J364" s="201">
        <f>ROUND(I364*H364,2)</f>
        <v>0</v>
      </c>
      <c r="K364" s="197" t="s">
        <v>21</v>
      </c>
      <c r="L364" s="61"/>
      <c r="M364" s="202" t="s">
        <v>21</v>
      </c>
      <c r="N364" s="203" t="s">
        <v>45</v>
      </c>
      <c r="O364" s="42"/>
      <c r="P364" s="204">
        <f>O364*H364</f>
        <v>0</v>
      </c>
      <c r="Q364" s="204">
        <v>0</v>
      </c>
      <c r="R364" s="204">
        <f>Q364*H364</f>
        <v>0</v>
      </c>
      <c r="S364" s="204">
        <v>0</v>
      </c>
      <c r="T364" s="205">
        <f>S364*H364</f>
        <v>0</v>
      </c>
      <c r="AR364" s="24" t="s">
        <v>142</v>
      </c>
      <c r="AT364" s="24" t="s">
        <v>137</v>
      </c>
      <c r="AU364" s="24" t="s">
        <v>135</v>
      </c>
      <c r="AY364" s="24" t="s">
        <v>130</v>
      </c>
      <c r="BE364" s="206">
        <f>IF(N364="základní",J364,0)</f>
        <v>0</v>
      </c>
      <c r="BF364" s="206">
        <f>IF(N364="snížená",J364,0)</f>
        <v>0</v>
      </c>
      <c r="BG364" s="206">
        <f>IF(N364="zákl. přenesená",J364,0)</f>
        <v>0</v>
      </c>
      <c r="BH364" s="206">
        <f>IF(N364="sníž. přenesená",J364,0)</f>
        <v>0</v>
      </c>
      <c r="BI364" s="206">
        <f>IF(N364="nulová",J364,0)</f>
        <v>0</v>
      </c>
      <c r="BJ364" s="24" t="s">
        <v>135</v>
      </c>
      <c r="BK364" s="206">
        <f>ROUND(I364*H364,2)</f>
        <v>0</v>
      </c>
      <c r="BL364" s="24" t="s">
        <v>142</v>
      </c>
      <c r="BM364" s="24" t="s">
        <v>564</v>
      </c>
    </row>
    <row r="365" spans="2:65" s="1" customFormat="1" ht="22.5" customHeight="1">
      <c r="B365" s="41"/>
      <c r="C365" s="259" t="s">
        <v>565</v>
      </c>
      <c r="D365" s="259" t="s">
        <v>287</v>
      </c>
      <c r="E365" s="260" t="s">
        <v>566</v>
      </c>
      <c r="F365" s="261" t="s">
        <v>567</v>
      </c>
      <c r="G365" s="262" t="s">
        <v>351</v>
      </c>
      <c r="H365" s="263">
        <v>10</v>
      </c>
      <c r="I365" s="264"/>
      <c r="J365" s="265">
        <f>ROUND(I365*H365,2)</f>
        <v>0</v>
      </c>
      <c r="K365" s="261" t="s">
        <v>21</v>
      </c>
      <c r="L365" s="266"/>
      <c r="M365" s="267" t="s">
        <v>21</v>
      </c>
      <c r="N365" s="268" t="s">
        <v>45</v>
      </c>
      <c r="O365" s="42"/>
      <c r="P365" s="204">
        <f>O365*H365</f>
        <v>0</v>
      </c>
      <c r="Q365" s="204">
        <v>0</v>
      </c>
      <c r="R365" s="204">
        <f>Q365*H365</f>
        <v>0</v>
      </c>
      <c r="S365" s="204">
        <v>0</v>
      </c>
      <c r="T365" s="205">
        <f>S365*H365</f>
        <v>0</v>
      </c>
      <c r="AR365" s="24" t="s">
        <v>291</v>
      </c>
      <c r="AT365" s="24" t="s">
        <v>287</v>
      </c>
      <c r="AU365" s="24" t="s">
        <v>135</v>
      </c>
      <c r="AY365" s="24" t="s">
        <v>130</v>
      </c>
      <c r="BE365" s="206">
        <f>IF(N365="základní",J365,0)</f>
        <v>0</v>
      </c>
      <c r="BF365" s="206">
        <f>IF(N365="snížená",J365,0)</f>
        <v>0</v>
      </c>
      <c r="BG365" s="206">
        <f>IF(N365="zákl. přenesená",J365,0)</f>
        <v>0</v>
      </c>
      <c r="BH365" s="206">
        <f>IF(N365="sníž. přenesená",J365,0)</f>
        <v>0</v>
      </c>
      <c r="BI365" s="206">
        <f>IF(N365="nulová",J365,0)</f>
        <v>0</v>
      </c>
      <c r="BJ365" s="24" t="s">
        <v>135</v>
      </c>
      <c r="BK365" s="206">
        <f>ROUND(I365*H365,2)</f>
        <v>0</v>
      </c>
      <c r="BL365" s="24" t="s">
        <v>142</v>
      </c>
      <c r="BM365" s="24" t="s">
        <v>568</v>
      </c>
    </row>
    <row r="366" spans="2:65" s="1" customFormat="1" ht="22.5" customHeight="1">
      <c r="B366" s="41"/>
      <c r="C366" s="259" t="s">
        <v>569</v>
      </c>
      <c r="D366" s="259" t="s">
        <v>287</v>
      </c>
      <c r="E366" s="260" t="s">
        <v>570</v>
      </c>
      <c r="F366" s="261" t="s">
        <v>571</v>
      </c>
      <c r="G366" s="262" t="s">
        <v>351</v>
      </c>
      <c r="H366" s="263">
        <v>10</v>
      </c>
      <c r="I366" s="264"/>
      <c r="J366" s="265">
        <f>ROUND(I366*H366,2)</f>
        <v>0</v>
      </c>
      <c r="K366" s="261" t="s">
        <v>21</v>
      </c>
      <c r="L366" s="266"/>
      <c r="M366" s="267" t="s">
        <v>21</v>
      </c>
      <c r="N366" s="268" t="s">
        <v>45</v>
      </c>
      <c r="O366" s="42"/>
      <c r="P366" s="204">
        <f>O366*H366</f>
        <v>0</v>
      </c>
      <c r="Q366" s="204">
        <v>0</v>
      </c>
      <c r="R366" s="204">
        <f>Q366*H366</f>
        <v>0</v>
      </c>
      <c r="S366" s="204">
        <v>0</v>
      </c>
      <c r="T366" s="205">
        <f>S366*H366</f>
        <v>0</v>
      </c>
      <c r="AR366" s="24" t="s">
        <v>291</v>
      </c>
      <c r="AT366" s="24" t="s">
        <v>287</v>
      </c>
      <c r="AU366" s="24" t="s">
        <v>135</v>
      </c>
      <c r="AY366" s="24" t="s">
        <v>130</v>
      </c>
      <c r="BE366" s="206">
        <f>IF(N366="základní",J366,0)</f>
        <v>0</v>
      </c>
      <c r="BF366" s="206">
        <f>IF(N366="snížená",J366,0)</f>
        <v>0</v>
      </c>
      <c r="BG366" s="206">
        <f>IF(N366="zákl. přenesená",J366,0)</f>
        <v>0</v>
      </c>
      <c r="BH366" s="206">
        <f>IF(N366="sníž. přenesená",J366,0)</f>
        <v>0</v>
      </c>
      <c r="BI366" s="206">
        <f>IF(N366="nulová",J366,0)</f>
        <v>0</v>
      </c>
      <c r="BJ366" s="24" t="s">
        <v>135</v>
      </c>
      <c r="BK366" s="206">
        <f>ROUND(I366*H366,2)</f>
        <v>0</v>
      </c>
      <c r="BL366" s="24" t="s">
        <v>142</v>
      </c>
      <c r="BM366" s="24" t="s">
        <v>572</v>
      </c>
    </row>
    <row r="367" spans="2:65" s="1" customFormat="1" ht="22.5" customHeight="1">
      <c r="B367" s="41"/>
      <c r="C367" s="195" t="s">
        <v>10</v>
      </c>
      <c r="D367" s="195" t="s">
        <v>137</v>
      </c>
      <c r="E367" s="196" t="s">
        <v>573</v>
      </c>
      <c r="F367" s="197" t="s">
        <v>574</v>
      </c>
      <c r="G367" s="198" t="s">
        <v>497</v>
      </c>
      <c r="H367" s="199">
        <v>11</v>
      </c>
      <c r="I367" s="200"/>
      <c r="J367" s="201">
        <f>ROUND(I367*H367,2)</f>
        <v>0</v>
      </c>
      <c r="K367" s="197" t="s">
        <v>141</v>
      </c>
      <c r="L367" s="61"/>
      <c r="M367" s="202" t="s">
        <v>21</v>
      </c>
      <c r="N367" s="203" t="s">
        <v>45</v>
      </c>
      <c r="O367" s="42"/>
      <c r="P367" s="204">
        <f>O367*H367</f>
        <v>0</v>
      </c>
      <c r="Q367" s="204">
        <v>0</v>
      </c>
      <c r="R367" s="204">
        <f>Q367*H367</f>
        <v>0</v>
      </c>
      <c r="S367" s="204">
        <v>4.1700000000000001E-2</v>
      </c>
      <c r="T367" s="205">
        <f>S367*H367</f>
        <v>0.4587</v>
      </c>
      <c r="AR367" s="24" t="s">
        <v>142</v>
      </c>
      <c r="AT367" s="24" t="s">
        <v>137</v>
      </c>
      <c r="AU367" s="24" t="s">
        <v>135</v>
      </c>
      <c r="AY367" s="24" t="s">
        <v>130</v>
      </c>
      <c r="BE367" s="206">
        <f>IF(N367="základní",J367,0)</f>
        <v>0</v>
      </c>
      <c r="BF367" s="206">
        <f>IF(N367="snížená",J367,0)</f>
        <v>0</v>
      </c>
      <c r="BG367" s="206">
        <f>IF(N367="zákl. přenesená",J367,0)</f>
        <v>0</v>
      </c>
      <c r="BH367" s="206">
        <f>IF(N367="sníž. přenesená",J367,0)</f>
        <v>0</v>
      </c>
      <c r="BI367" s="206">
        <f>IF(N367="nulová",J367,0)</f>
        <v>0</v>
      </c>
      <c r="BJ367" s="24" t="s">
        <v>135</v>
      </c>
      <c r="BK367" s="206">
        <f>ROUND(I367*H367,2)</f>
        <v>0</v>
      </c>
      <c r="BL367" s="24" t="s">
        <v>142</v>
      </c>
      <c r="BM367" s="24" t="s">
        <v>575</v>
      </c>
    </row>
    <row r="368" spans="2:65" s="14" customFormat="1" ht="10.75">
      <c r="B368" s="244"/>
      <c r="C368" s="245"/>
      <c r="D368" s="209" t="s">
        <v>145</v>
      </c>
      <c r="E368" s="246" t="s">
        <v>21</v>
      </c>
      <c r="F368" s="247" t="s">
        <v>576</v>
      </c>
      <c r="G368" s="245"/>
      <c r="H368" s="248" t="s">
        <v>21</v>
      </c>
      <c r="I368" s="249"/>
      <c r="J368" s="245"/>
      <c r="K368" s="245"/>
      <c r="L368" s="250"/>
      <c r="M368" s="251"/>
      <c r="N368" s="252"/>
      <c r="O368" s="252"/>
      <c r="P368" s="252"/>
      <c r="Q368" s="252"/>
      <c r="R368" s="252"/>
      <c r="S368" s="252"/>
      <c r="T368" s="253"/>
      <c r="AT368" s="254" t="s">
        <v>145</v>
      </c>
      <c r="AU368" s="254" t="s">
        <v>135</v>
      </c>
      <c r="AV368" s="14" t="s">
        <v>81</v>
      </c>
      <c r="AW368" s="14" t="s">
        <v>37</v>
      </c>
      <c r="AX368" s="14" t="s">
        <v>73</v>
      </c>
      <c r="AY368" s="254" t="s">
        <v>130</v>
      </c>
    </row>
    <row r="369" spans="2:65" s="11" customFormat="1" ht="10.75">
      <c r="B369" s="207"/>
      <c r="C369" s="208"/>
      <c r="D369" s="209" t="s">
        <v>145</v>
      </c>
      <c r="E369" s="210" t="s">
        <v>21</v>
      </c>
      <c r="F369" s="211" t="s">
        <v>81</v>
      </c>
      <c r="G369" s="208"/>
      <c r="H369" s="212">
        <v>1</v>
      </c>
      <c r="I369" s="213"/>
      <c r="J369" s="208"/>
      <c r="K369" s="208"/>
      <c r="L369" s="214"/>
      <c r="M369" s="215"/>
      <c r="N369" s="216"/>
      <c r="O369" s="216"/>
      <c r="P369" s="216"/>
      <c r="Q369" s="216"/>
      <c r="R369" s="216"/>
      <c r="S369" s="216"/>
      <c r="T369" s="217"/>
      <c r="AT369" s="218" t="s">
        <v>145</v>
      </c>
      <c r="AU369" s="218" t="s">
        <v>135</v>
      </c>
      <c r="AV369" s="11" t="s">
        <v>135</v>
      </c>
      <c r="AW369" s="11" t="s">
        <v>37</v>
      </c>
      <c r="AX369" s="11" t="s">
        <v>73</v>
      </c>
      <c r="AY369" s="218" t="s">
        <v>130</v>
      </c>
    </row>
    <row r="370" spans="2:65" s="14" customFormat="1" ht="10.75">
      <c r="B370" s="244"/>
      <c r="C370" s="245"/>
      <c r="D370" s="209" t="s">
        <v>145</v>
      </c>
      <c r="E370" s="246" t="s">
        <v>21</v>
      </c>
      <c r="F370" s="247" t="s">
        <v>577</v>
      </c>
      <c r="G370" s="245"/>
      <c r="H370" s="248" t="s">
        <v>21</v>
      </c>
      <c r="I370" s="249"/>
      <c r="J370" s="245"/>
      <c r="K370" s="245"/>
      <c r="L370" s="250"/>
      <c r="M370" s="251"/>
      <c r="N370" s="252"/>
      <c r="O370" s="252"/>
      <c r="P370" s="252"/>
      <c r="Q370" s="252"/>
      <c r="R370" s="252"/>
      <c r="S370" s="252"/>
      <c r="T370" s="253"/>
      <c r="AT370" s="254" t="s">
        <v>145</v>
      </c>
      <c r="AU370" s="254" t="s">
        <v>135</v>
      </c>
      <c r="AV370" s="14" t="s">
        <v>81</v>
      </c>
      <c r="AW370" s="14" t="s">
        <v>37</v>
      </c>
      <c r="AX370" s="14" t="s">
        <v>73</v>
      </c>
      <c r="AY370" s="254" t="s">
        <v>130</v>
      </c>
    </row>
    <row r="371" spans="2:65" s="11" customFormat="1" ht="10.75">
      <c r="B371" s="207"/>
      <c r="C371" s="208"/>
      <c r="D371" s="209" t="s">
        <v>145</v>
      </c>
      <c r="E371" s="210" t="s">
        <v>21</v>
      </c>
      <c r="F371" s="211" t="s">
        <v>294</v>
      </c>
      <c r="G371" s="208"/>
      <c r="H371" s="212">
        <v>10</v>
      </c>
      <c r="I371" s="213"/>
      <c r="J371" s="208"/>
      <c r="K371" s="208"/>
      <c r="L371" s="214"/>
      <c r="M371" s="215"/>
      <c r="N371" s="216"/>
      <c r="O371" s="216"/>
      <c r="P371" s="216"/>
      <c r="Q371" s="216"/>
      <c r="R371" s="216"/>
      <c r="S371" s="216"/>
      <c r="T371" s="217"/>
      <c r="AT371" s="218" t="s">
        <v>145</v>
      </c>
      <c r="AU371" s="218" t="s">
        <v>135</v>
      </c>
      <c r="AV371" s="11" t="s">
        <v>135</v>
      </c>
      <c r="AW371" s="11" t="s">
        <v>37</v>
      </c>
      <c r="AX371" s="11" t="s">
        <v>73</v>
      </c>
      <c r="AY371" s="218" t="s">
        <v>130</v>
      </c>
    </row>
    <row r="372" spans="2:65" s="12" customFormat="1" ht="10.75">
      <c r="B372" s="219"/>
      <c r="C372" s="220"/>
      <c r="D372" s="221" t="s">
        <v>145</v>
      </c>
      <c r="E372" s="222" t="s">
        <v>21</v>
      </c>
      <c r="F372" s="223" t="s">
        <v>147</v>
      </c>
      <c r="G372" s="220"/>
      <c r="H372" s="224">
        <v>11</v>
      </c>
      <c r="I372" s="225"/>
      <c r="J372" s="220"/>
      <c r="K372" s="220"/>
      <c r="L372" s="226"/>
      <c r="M372" s="227"/>
      <c r="N372" s="228"/>
      <c r="O372" s="228"/>
      <c r="P372" s="228"/>
      <c r="Q372" s="228"/>
      <c r="R372" s="228"/>
      <c r="S372" s="228"/>
      <c r="T372" s="229"/>
      <c r="AT372" s="230" t="s">
        <v>145</v>
      </c>
      <c r="AU372" s="230" t="s">
        <v>135</v>
      </c>
      <c r="AV372" s="12" t="s">
        <v>148</v>
      </c>
      <c r="AW372" s="12" t="s">
        <v>37</v>
      </c>
      <c r="AX372" s="12" t="s">
        <v>81</v>
      </c>
      <c r="AY372" s="230" t="s">
        <v>130</v>
      </c>
    </row>
    <row r="373" spans="2:65" s="1" customFormat="1" ht="31.5" customHeight="1">
      <c r="B373" s="41"/>
      <c r="C373" s="195" t="s">
        <v>578</v>
      </c>
      <c r="D373" s="195" t="s">
        <v>137</v>
      </c>
      <c r="E373" s="196" t="s">
        <v>579</v>
      </c>
      <c r="F373" s="197" t="s">
        <v>580</v>
      </c>
      <c r="G373" s="198" t="s">
        <v>278</v>
      </c>
      <c r="H373" s="258"/>
      <c r="I373" s="200"/>
      <c r="J373" s="201">
        <f>ROUND(I373*H373,2)</f>
        <v>0</v>
      </c>
      <c r="K373" s="197" t="s">
        <v>141</v>
      </c>
      <c r="L373" s="61"/>
      <c r="M373" s="202" t="s">
        <v>21</v>
      </c>
      <c r="N373" s="203" t="s">
        <v>45</v>
      </c>
      <c r="O373" s="42"/>
      <c r="P373" s="204">
        <f>O373*H373</f>
        <v>0</v>
      </c>
      <c r="Q373" s="204">
        <v>0</v>
      </c>
      <c r="R373" s="204">
        <f>Q373*H373</f>
        <v>0</v>
      </c>
      <c r="S373" s="204">
        <v>0</v>
      </c>
      <c r="T373" s="205">
        <f>S373*H373</f>
        <v>0</v>
      </c>
      <c r="AR373" s="24" t="s">
        <v>142</v>
      </c>
      <c r="AT373" s="24" t="s">
        <v>137</v>
      </c>
      <c r="AU373" s="24" t="s">
        <v>135</v>
      </c>
      <c r="AY373" s="24" t="s">
        <v>130</v>
      </c>
      <c r="BE373" s="206">
        <f>IF(N373="základní",J373,0)</f>
        <v>0</v>
      </c>
      <c r="BF373" s="206">
        <f>IF(N373="snížená",J373,0)</f>
        <v>0</v>
      </c>
      <c r="BG373" s="206">
        <f>IF(N373="zákl. přenesená",J373,0)</f>
        <v>0</v>
      </c>
      <c r="BH373" s="206">
        <f>IF(N373="sníž. přenesená",J373,0)</f>
        <v>0</v>
      </c>
      <c r="BI373" s="206">
        <f>IF(N373="nulová",J373,0)</f>
        <v>0</v>
      </c>
      <c r="BJ373" s="24" t="s">
        <v>135</v>
      </c>
      <c r="BK373" s="206">
        <f>ROUND(I373*H373,2)</f>
        <v>0</v>
      </c>
      <c r="BL373" s="24" t="s">
        <v>142</v>
      </c>
      <c r="BM373" s="24" t="s">
        <v>581</v>
      </c>
    </row>
    <row r="374" spans="2:65" s="10" customFormat="1" ht="29.9" customHeight="1">
      <c r="B374" s="176"/>
      <c r="C374" s="177"/>
      <c r="D374" s="192" t="s">
        <v>72</v>
      </c>
      <c r="E374" s="193" t="s">
        <v>582</v>
      </c>
      <c r="F374" s="193" t="s">
        <v>583</v>
      </c>
      <c r="G374" s="177"/>
      <c r="H374" s="177"/>
      <c r="I374" s="180"/>
      <c r="J374" s="194">
        <f>BK374</f>
        <v>0</v>
      </c>
      <c r="K374" s="177"/>
      <c r="L374" s="182"/>
      <c r="M374" s="183"/>
      <c r="N374" s="184"/>
      <c r="O374" s="184"/>
      <c r="P374" s="185">
        <f>SUM(P375:P376)</f>
        <v>0</v>
      </c>
      <c r="Q374" s="184"/>
      <c r="R374" s="185">
        <f>SUM(R375:R376)</f>
        <v>0</v>
      </c>
      <c r="S374" s="184"/>
      <c r="T374" s="186">
        <f>SUM(T375:T376)</f>
        <v>0</v>
      </c>
      <c r="AR374" s="187" t="s">
        <v>135</v>
      </c>
      <c r="AT374" s="188" t="s">
        <v>72</v>
      </c>
      <c r="AU374" s="188" t="s">
        <v>81</v>
      </c>
      <c r="AY374" s="187" t="s">
        <v>130</v>
      </c>
      <c r="BK374" s="189">
        <f>SUM(BK375:BK376)</f>
        <v>0</v>
      </c>
    </row>
    <row r="375" spans="2:65" s="1" customFormat="1" ht="22.5" customHeight="1">
      <c r="B375" s="41"/>
      <c r="C375" s="195" t="s">
        <v>584</v>
      </c>
      <c r="D375" s="195" t="s">
        <v>137</v>
      </c>
      <c r="E375" s="196" t="s">
        <v>585</v>
      </c>
      <c r="F375" s="197" t="s">
        <v>586</v>
      </c>
      <c r="G375" s="198" t="s">
        <v>269</v>
      </c>
      <c r="H375" s="199">
        <v>1</v>
      </c>
      <c r="I375" s="200"/>
      <c r="J375" s="201">
        <f>ROUND(I375*H375,2)</f>
        <v>0</v>
      </c>
      <c r="K375" s="197" t="s">
        <v>21</v>
      </c>
      <c r="L375" s="61"/>
      <c r="M375" s="202" t="s">
        <v>21</v>
      </c>
      <c r="N375" s="203" t="s">
        <v>45</v>
      </c>
      <c r="O375" s="42"/>
      <c r="P375" s="204">
        <f>O375*H375</f>
        <v>0</v>
      </c>
      <c r="Q375" s="204">
        <v>0</v>
      </c>
      <c r="R375" s="204">
        <f>Q375*H375</f>
        <v>0</v>
      </c>
      <c r="S375" s="204">
        <v>0</v>
      </c>
      <c r="T375" s="205">
        <f>S375*H375</f>
        <v>0</v>
      </c>
      <c r="AR375" s="24" t="s">
        <v>142</v>
      </c>
      <c r="AT375" s="24" t="s">
        <v>137</v>
      </c>
      <c r="AU375" s="24" t="s">
        <v>135</v>
      </c>
      <c r="AY375" s="24" t="s">
        <v>130</v>
      </c>
      <c r="BE375" s="206">
        <f>IF(N375="základní",J375,0)</f>
        <v>0</v>
      </c>
      <c r="BF375" s="206">
        <f>IF(N375="snížená",J375,0)</f>
        <v>0</v>
      </c>
      <c r="BG375" s="206">
        <f>IF(N375="zákl. přenesená",J375,0)</f>
        <v>0</v>
      </c>
      <c r="BH375" s="206">
        <f>IF(N375="sníž. přenesená",J375,0)</f>
        <v>0</v>
      </c>
      <c r="BI375" s="206">
        <f>IF(N375="nulová",J375,0)</f>
        <v>0</v>
      </c>
      <c r="BJ375" s="24" t="s">
        <v>135</v>
      </c>
      <c r="BK375" s="206">
        <f>ROUND(I375*H375,2)</f>
        <v>0</v>
      </c>
      <c r="BL375" s="24" t="s">
        <v>142</v>
      </c>
      <c r="BM375" s="24" t="s">
        <v>587</v>
      </c>
    </row>
    <row r="376" spans="2:65" s="1" customFormat="1" ht="22.5" customHeight="1">
      <c r="B376" s="41"/>
      <c r="C376" s="195" t="s">
        <v>588</v>
      </c>
      <c r="D376" s="195" t="s">
        <v>137</v>
      </c>
      <c r="E376" s="196" t="s">
        <v>589</v>
      </c>
      <c r="F376" s="197" t="s">
        <v>590</v>
      </c>
      <c r="G376" s="198" t="s">
        <v>591</v>
      </c>
      <c r="H376" s="199">
        <v>5</v>
      </c>
      <c r="I376" s="200"/>
      <c r="J376" s="201">
        <f>ROUND(I376*H376,2)</f>
        <v>0</v>
      </c>
      <c r="K376" s="197" t="s">
        <v>21</v>
      </c>
      <c r="L376" s="61"/>
      <c r="M376" s="202" t="s">
        <v>21</v>
      </c>
      <c r="N376" s="269" t="s">
        <v>45</v>
      </c>
      <c r="O376" s="270"/>
      <c r="P376" s="271">
        <f>O376*H376</f>
        <v>0</v>
      </c>
      <c r="Q376" s="271">
        <v>0</v>
      </c>
      <c r="R376" s="271">
        <f>Q376*H376</f>
        <v>0</v>
      </c>
      <c r="S376" s="271">
        <v>0</v>
      </c>
      <c r="T376" s="272">
        <f>S376*H376</f>
        <v>0</v>
      </c>
      <c r="AR376" s="24" t="s">
        <v>142</v>
      </c>
      <c r="AT376" s="24" t="s">
        <v>137</v>
      </c>
      <c r="AU376" s="24" t="s">
        <v>135</v>
      </c>
      <c r="AY376" s="24" t="s">
        <v>130</v>
      </c>
      <c r="BE376" s="206">
        <f>IF(N376="základní",J376,0)</f>
        <v>0</v>
      </c>
      <c r="BF376" s="206">
        <f>IF(N376="snížená",J376,0)</f>
        <v>0</v>
      </c>
      <c r="BG376" s="206">
        <f>IF(N376="zákl. přenesená",J376,0)</f>
        <v>0</v>
      </c>
      <c r="BH376" s="206">
        <f>IF(N376="sníž. přenesená",J376,0)</f>
        <v>0</v>
      </c>
      <c r="BI376" s="206">
        <f>IF(N376="nulová",J376,0)</f>
        <v>0</v>
      </c>
      <c r="BJ376" s="24" t="s">
        <v>135</v>
      </c>
      <c r="BK376" s="206">
        <f>ROUND(I376*H376,2)</f>
        <v>0</v>
      </c>
      <c r="BL376" s="24" t="s">
        <v>142</v>
      </c>
      <c r="BM376" s="24" t="s">
        <v>592</v>
      </c>
    </row>
    <row r="377" spans="2:65" s="1" customFormat="1" ht="7" customHeight="1">
      <c r="B377" s="56"/>
      <c r="C377" s="57"/>
      <c r="D377" s="57"/>
      <c r="E377" s="57"/>
      <c r="F377" s="57"/>
      <c r="G377" s="57"/>
      <c r="H377" s="57"/>
      <c r="I377" s="139"/>
      <c r="J377" s="57"/>
      <c r="K377" s="57"/>
      <c r="L377" s="61"/>
    </row>
  </sheetData>
  <sheetProtection algorithmName="SHA-512" hashValue="ZL0v4tTc93Ix9YNXBhdbQmAAS0v6kj2GZO8CfRNMVsjgjoBfC0Xrkl1xi5Nep+bAt3vAvbfLe4Nm54BbuNj9Ag==" saltValue="lfw+mHTUMCDiZOux10dAwA==" spinCount="100000" sheet="1" objects="1" scenarios="1" formatCells="0" formatColumns="0" formatRows="0" sort="0" autoFilter="0"/>
  <autoFilter ref="C90:K376"/>
  <mergeCells count="9">
    <mergeCell ref="E81:H81"/>
    <mergeCell ref="E83:H8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8"/>
  <sheetViews>
    <sheetView showGridLines="0" workbookViewId="0">
      <pane ySplit="1" topLeftCell="A2" activePane="bottomLeft" state="frozen"/>
      <selection pane="bottomLeft"/>
    </sheetView>
  </sheetViews>
  <sheetFormatPr defaultRowHeight="14.6"/>
  <cols>
    <col min="1" max="1" width="8.296875" customWidth="1"/>
    <col min="2" max="2" width="1.69921875" customWidth="1"/>
    <col min="3" max="3" width="4.19921875" customWidth="1"/>
    <col min="4" max="4" width="4.296875" customWidth="1"/>
    <col min="5" max="5" width="17.19921875" customWidth="1"/>
    <col min="6" max="6" width="75" customWidth="1"/>
    <col min="7" max="7" width="8.69921875" customWidth="1"/>
    <col min="8" max="8" width="11.19921875" customWidth="1"/>
    <col min="9" max="9" width="12.69921875" style="111" customWidth="1"/>
    <col min="10" max="10" width="23.5" customWidth="1"/>
    <col min="11" max="11" width="15.5" customWidth="1"/>
    <col min="13" max="18" width="9.296875" hidden="1"/>
    <col min="19" max="19" width="8.19921875" hidden="1" customWidth="1"/>
    <col min="20" max="20" width="29.69921875" hidden="1" customWidth="1"/>
    <col min="21" max="21" width="16.296875" hidden="1" customWidth="1"/>
    <col min="22" max="22" width="12.296875" customWidth="1"/>
    <col min="23" max="23" width="16.296875" customWidth="1"/>
    <col min="24" max="24" width="12.296875" customWidth="1"/>
    <col min="25" max="25" width="15" customWidth="1"/>
    <col min="26" max="26" width="11" customWidth="1"/>
    <col min="27" max="27" width="15" customWidth="1"/>
    <col min="28" max="28" width="16.296875" customWidth="1"/>
    <col min="29" max="29" width="11" customWidth="1"/>
    <col min="30" max="30" width="15" customWidth="1"/>
    <col min="31" max="31" width="16.296875" customWidth="1"/>
    <col min="44" max="65" width="9.29687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86</v>
      </c>
      <c r="G1" s="396" t="s">
        <v>87</v>
      </c>
      <c r="H1" s="396"/>
      <c r="I1" s="115"/>
      <c r="J1" s="114" t="s">
        <v>88</v>
      </c>
      <c r="K1" s="113" t="s">
        <v>89</v>
      </c>
      <c r="L1" s="114" t="s">
        <v>90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7" customHeight="1">
      <c r="L2" s="388"/>
      <c r="M2" s="388"/>
      <c r="N2" s="388"/>
      <c r="O2" s="388"/>
      <c r="P2" s="388"/>
      <c r="Q2" s="388"/>
      <c r="R2" s="388"/>
      <c r="S2" s="388"/>
      <c r="T2" s="388"/>
      <c r="U2" s="388"/>
      <c r="V2" s="388"/>
      <c r="AT2" s="24" t="s">
        <v>85</v>
      </c>
    </row>
    <row r="3" spans="1:70" ht="7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81</v>
      </c>
    </row>
    <row r="4" spans="1:70" ht="37" customHeight="1">
      <c r="B4" s="28"/>
      <c r="C4" s="29"/>
      <c r="D4" s="30" t="s">
        <v>91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7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2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89" t="str">
        <f>'Rekapitulace stavby'!K6</f>
        <v>Nová střešní krytina objektu DPS Uničovská 2439/51a, Šternberk, objekt D</v>
      </c>
      <c r="F7" s="390"/>
      <c r="G7" s="390"/>
      <c r="H7" s="390"/>
      <c r="I7" s="117"/>
      <c r="J7" s="29"/>
      <c r="K7" s="31"/>
    </row>
    <row r="8" spans="1:70" s="1" customFormat="1" ht="12">
      <c r="B8" s="41"/>
      <c r="C8" s="42"/>
      <c r="D8" s="37" t="s">
        <v>92</v>
      </c>
      <c r="E8" s="42"/>
      <c r="F8" s="42"/>
      <c r="G8" s="42"/>
      <c r="H8" s="42"/>
      <c r="I8" s="118"/>
      <c r="J8" s="42"/>
      <c r="K8" s="45"/>
    </row>
    <row r="9" spans="1:70" s="1" customFormat="1" ht="37" customHeight="1">
      <c r="B9" s="41"/>
      <c r="C9" s="42"/>
      <c r="D9" s="42"/>
      <c r="E9" s="391" t="s">
        <v>593</v>
      </c>
      <c r="F9" s="392"/>
      <c r="G9" s="392"/>
      <c r="H9" s="392"/>
      <c r="I9" s="118"/>
      <c r="J9" s="42"/>
      <c r="K9" s="45"/>
    </row>
    <row r="10" spans="1:70" s="1" customFormat="1" ht="10.7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2. 12. 2024</v>
      </c>
      <c r="K12" s="45"/>
    </row>
    <row r="13" spans="1:70" s="1" customFormat="1" ht="10.85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29</v>
      </c>
      <c r="K14" s="45"/>
    </row>
    <row r="15" spans="1:70" s="1" customFormat="1" ht="18" customHeight="1">
      <c r="B15" s="41"/>
      <c r="C15" s="42"/>
      <c r="D15" s="42"/>
      <c r="E15" s="35" t="s">
        <v>30</v>
      </c>
      <c r="F15" s="42"/>
      <c r="G15" s="42"/>
      <c r="H15" s="42"/>
      <c r="I15" s="119" t="s">
        <v>31</v>
      </c>
      <c r="J15" s="35" t="s">
        <v>32</v>
      </c>
      <c r="K15" s="45"/>
    </row>
    <row r="16" spans="1:70" s="1" customFormat="1" ht="7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" customHeight="1">
      <c r="B17" s="41"/>
      <c r="C17" s="42"/>
      <c r="D17" s="37" t="s">
        <v>33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31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7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" customHeight="1">
      <c r="B20" s="41"/>
      <c r="C20" s="42"/>
      <c r="D20" s="37" t="s">
        <v>35</v>
      </c>
      <c r="E20" s="42"/>
      <c r="F20" s="42"/>
      <c r="G20" s="42"/>
      <c r="H20" s="42"/>
      <c r="I20" s="119" t="s">
        <v>28</v>
      </c>
      <c r="J20" s="35" t="str">
        <f>IF('Rekapitulace stavby'!AN16="","",'Rekapitulace stavby'!AN16)</f>
        <v/>
      </c>
      <c r="K20" s="45"/>
    </row>
    <row r="21" spans="2:11" s="1" customFormat="1" ht="18" customHeight="1">
      <c r="B21" s="41"/>
      <c r="C21" s="42"/>
      <c r="D21" s="42"/>
      <c r="E21" s="35" t="str">
        <f>IF('Rekapitulace stavby'!E17="","",'Rekapitulace stavby'!E17)</f>
        <v xml:space="preserve"> </v>
      </c>
      <c r="F21" s="42"/>
      <c r="G21" s="42"/>
      <c r="H21" s="42"/>
      <c r="I21" s="119" t="s">
        <v>31</v>
      </c>
      <c r="J21" s="35" t="str">
        <f>IF('Rekapitulace stavby'!AN17="","",'Rekapitulace stavby'!AN17)</f>
        <v/>
      </c>
      <c r="K21" s="45"/>
    </row>
    <row r="22" spans="2:11" s="1" customFormat="1" ht="7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" customHeight="1">
      <c r="B23" s="41"/>
      <c r="C23" s="42"/>
      <c r="D23" s="37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358" t="s">
        <v>21</v>
      </c>
      <c r="F24" s="358"/>
      <c r="G24" s="358"/>
      <c r="H24" s="358"/>
      <c r="I24" s="123"/>
      <c r="J24" s="122"/>
      <c r="K24" s="124"/>
    </row>
    <row r="25" spans="2:11" s="1" customFormat="1" ht="7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7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4" customHeight="1">
      <c r="B27" s="41"/>
      <c r="C27" s="42"/>
      <c r="D27" s="127" t="s">
        <v>39</v>
      </c>
      <c r="E27" s="42"/>
      <c r="F27" s="42"/>
      <c r="G27" s="42"/>
      <c r="H27" s="42"/>
      <c r="I27" s="118"/>
      <c r="J27" s="128">
        <f>ROUND(J80,2)</f>
        <v>0</v>
      </c>
      <c r="K27" s="45"/>
    </row>
    <row r="28" spans="2:11" s="1" customFormat="1" ht="7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" customHeight="1">
      <c r="B29" s="41"/>
      <c r="C29" s="42"/>
      <c r="D29" s="42"/>
      <c r="E29" s="42"/>
      <c r="F29" s="46" t="s">
        <v>41</v>
      </c>
      <c r="G29" s="42"/>
      <c r="H29" s="42"/>
      <c r="I29" s="129" t="s">
        <v>40</v>
      </c>
      <c r="J29" s="46" t="s">
        <v>42</v>
      </c>
      <c r="K29" s="45"/>
    </row>
    <row r="30" spans="2:11" s="1" customFormat="1" ht="14.4" customHeight="1">
      <c r="B30" s="41"/>
      <c r="C30" s="42"/>
      <c r="D30" s="49" t="s">
        <v>43</v>
      </c>
      <c r="E30" s="49" t="s">
        <v>44</v>
      </c>
      <c r="F30" s="130">
        <f>ROUND(SUM(BE80:BE87), 2)</f>
        <v>0</v>
      </c>
      <c r="G30" s="42"/>
      <c r="H30" s="42"/>
      <c r="I30" s="131">
        <v>0.21</v>
      </c>
      <c r="J30" s="130">
        <f>ROUND(ROUND((SUM(BE80:BE87)), 2)*I30, 2)</f>
        <v>0</v>
      </c>
      <c r="K30" s="45"/>
    </row>
    <row r="31" spans="2:11" s="1" customFormat="1" ht="14.4" customHeight="1">
      <c r="B31" s="41"/>
      <c r="C31" s="42"/>
      <c r="D31" s="42"/>
      <c r="E31" s="49" t="s">
        <v>45</v>
      </c>
      <c r="F31" s="130">
        <f>ROUND(SUM(BF80:BF87), 2)</f>
        <v>0</v>
      </c>
      <c r="G31" s="42"/>
      <c r="H31" s="42"/>
      <c r="I31" s="131">
        <v>0.12</v>
      </c>
      <c r="J31" s="130">
        <f>ROUND(ROUND((SUM(BF80:BF87)), 2)*I31, 2)</f>
        <v>0</v>
      </c>
      <c r="K31" s="45"/>
    </row>
    <row r="32" spans="2:11" s="1" customFormat="1" ht="14.4" hidden="1" customHeight="1">
      <c r="B32" s="41"/>
      <c r="C32" s="42"/>
      <c r="D32" s="42"/>
      <c r="E32" s="49" t="s">
        <v>46</v>
      </c>
      <c r="F32" s="130">
        <f>ROUND(SUM(BG80:BG87),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" hidden="1" customHeight="1">
      <c r="B33" s="41"/>
      <c r="C33" s="42"/>
      <c r="D33" s="42"/>
      <c r="E33" s="49" t="s">
        <v>47</v>
      </c>
      <c r="F33" s="130">
        <f>ROUND(SUM(BH80:BH87), 2)</f>
        <v>0</v>
      </c>
      <c r="G33" s="42"/>
      <c r="H33" s="42"/>
      <c r="I33" s="131">
        <v>0.12</v>
      </c>
      <c r="J33" s="130">
        <v>0</v>
      </c>
      <c r="K33" s="45"/>
    </row>
    <row r="34" spans="2:11" s="1" customFormat="1" ht="14.4" hidden="1" customHeight="1">
      <c r="B34" s="41"/>
      <c r="C34" s="42"/>
      <c r="D34" s="42"/>
      <c r="E34" s="49" t="s">
        <v>48</v>
      </c>
      <c r="F34" s="130">
        <f>ROUND(SUM(BI80:BI87),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7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4" customHeight="1">
      <c r="B36" s="41"/>
      <c r="C36" s="132"/>
      <c r="D36" s="133" t="s">
        <v>49</v>
      </c>
      <c r="E36" s="79"/>
      <c r="F36" s="79"/>
      <c r="G36" s="134" t="s">
        <v>50</v>
      </c>
      <c r="H36" s="135" t="s">
        <v>51</v>
      </c>
      <c r="I36" s="136"/>
      <c r="J36" s="137">
        <f>SUM(J27:J34)</f>
        <v>0</v>
      </c>
      <c r="K36" s="138"/>
    </row>
    <row r="37" spans="2:11" s="1" customFormat="1" ht="14.4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7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7" customHeight="1">
      <c r="B42" s="41"/>
      <c r="C42" s="30" t="s">
        <v>94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7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89" t="str">
        <f>E7</f>
        <v>Nová střešní krytina objektu DPS Uničovská 2439/51a, Šternberk, objekt D</v>
      </c>
      <c r="F45" s="390"/>
      <c r="G45" s="390"/>
      <c r="H45" s="390"/>
      <c r="I45" s="118"/>
      <c r="J45" s="42"/>
      <c r="K45" s="45"/>
    </row>
    <row r="46" spans="2:11" s="1" customFormat="1" ht="14.4" customHeight="1">
      <c r="B46" s="41"/>
      <c r="C46" s="37" t="s">
        <v>92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391" t="str">
        <f>E9</f>
        <v>02122024/02-02 - Nová střešní krytina objektu DPS Uničovská 2439/51a, objekt D - vedlejší rozpočtové náklady</v>
      </c>
      <c r="F47" s="392"/>
      <c r="G47" s="392"/>
      <c r="H47" s="392"/>
      <c r="I47" s="118"/>
      <c r="J47" s="42"/>
      <c r="K47" s="45"/>
    </row>
    <row r="48" spans="2:11" s="1" customFormat="1" ht="7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 xml:space="preserve"> Uničovská 2439/51a, Šternberk</v>
      </c>
      <c r="G49" s="42"/>
      <c r="H49" s="42"/>
      <c r="I49" s="119" t="s">
        <v>25</v>
      </c>
      <c r="J49" s="120" t="str">
        <f>IF(J12="","",J12)</f>
        <v>2. 12. 2024</v>
      </c>
      <c r="K49" s="45"/>
    </row>
    <row r="50" spans="2:47" s="1" customFormat="1" ht="7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2">
      <c r="B51" s="41"/>
      <c r="C51" s="37" t="s">
        <v>27</v>
      </c>
      <c r="D51" s="42"/>
      <c r="E51" s="42"/>
      <c r="F51" s="35" t="str">
        <f>E15</f>
        <v>Město Šternberk, Horní náměstí 16,785 01 Šternberk</v>
      </c>
      <c r="G51" s="42"/>
      <c r="H51" s="42"/>
      <c r="I51" s="119" t="s">
        <v>35</v>
      </c>
      <c r="J51" s="35" t="str">
        <f>E21</f>
        <v xml:space="preserve"> </v>
      </c>
      <c r="K51" s="45"/>
    </row>
    <row r="52" spans="2:47" s="1" customFormat="1" ht="14.4" customHeight="1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95</v>
      </c>
      <c r="D54" s="132"/>
      <c r="E54" s="132"/>
      <c r="F54" s="132"/>
      <c r="G54" s="132"/>
      <c r="H54" s="132"/>
      <c r="I54" s="145"/>
      <c r="J54" s="146" t="s">
        <v>96</v>
      </c>
      <c r="K54" s="147"/>
    </row>
    <row r="55" spans="2:47" s="1" customFormat="1" ht="10.3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97</v>
      </c>
      <c r="D56" s="42"/>
      <c r="E56" s="42"/>
      <c r="F56" s="42"/>
      <c r="G56" s="42"/>
      <c r="H56" s="42"/>
      <c r="I56" s="118"/>
      <c r="J56" s="128">
        <f>J80</f>
        <v>0</v>
      </c>
      <c r="K56" s="45"/>
      <c r="AU56" s="24" t="s">
        <v>98</v>
      </c>
    </row>
    <row r="57" spans="2:47" s="7" customFormat="1" ht="25" customHeight="1">
      <c r="B57" s="149"/>
      <c r="C57" s="150"/>
      <c r="D57" s="151" t="s">
        <v>594</v>
      </c>
      <c r="E57" s="152"/>
      <c r="F57" s="152"/>
      <c r="G57" s="152"/>
      <c r="H57" s="152"/>
      <c r="I57" s="153"/>
      <c r="J57" s="154">
        <f>J81</f>
        <v>0</v>
      </c>
      <c r="K57" s="155"/>
    </row>
    <row r="58" spans="2:47" s="8" customFormat="1" ht="19.95" customHeight="1">
      <c r="B58" s="156"/>
      <c r="C58" s="157"/>
      <c r="D58" s="158" t="s">
        <v>595</v>
      </c>
      <c r="E58" s="159"/>
      <c r="F58" s="159"/>
      <c r="G58" s="159"/>
      <c r="H58" s="159"/>
      <c r="I58" s="160"/>
      <c r="J58" s="161">
        <f>J82</f>
        <v>0</v>
      </c>
      <c r="K58" s="162"/>
    </row>
    <row r="59" spans="2:47" s="8" customFormat="1" ht="19.95" customHeight="1">
      <c r="B59" s="156"/>
      <c r="C59" s="157"/>
      <c r="D59" s="158" t="s">
        <v>596</v>
      </c>
      <c r="E59" s="159"/>
      <c r="F59" s="159"/>
      <c r="G59" s="159"/>
      <c r="H59" s="159"/>
      <c r="I59" s="160"/>
      <c r="J59" s="161">
        <f>J84</f>
        <v>0</v>
      </c>
      <c r="K59" s="162"/>
    </row>
    <row r="60" spans="2:47" s="8" customFormat="1" ht="19.95" customHeight="1">
      <c r="B60" s="156"/>
      <c r="C60" s="157"/>
      <c r="D60" s="158" t="s">
        <v>597</v>
      </c>
      <c r="E60" s="159"/>
      <c r="F60" s="159"/>
      <c r="G60" s="159"/>
      <c r="H60" s="159"/>
      <c r="I60" s="160"/>
      <c r="J60" s="161">
        <f>J86</f>
        <v>0</v>
      </c>
      <c r="K60" s="162"/>
    </row>
    <row r="61" spans="2:47" s="1" customFormat="1" ht="21.75" customHeight="1">
      <c r="B61" s="41"/>
      <c r="C61" s="42"/>
      <c r="D61" s="42"/>
      <c r="E61" s="42"/>
      <c r="F61" s="42"/>
      <c r="G61" s="42"/>
      <c r="H61" s="42"/>
      <c r="I61" s="118"/>
      <c r="J61" s="42"/>
      <c r="K61" s="45"/>
    </row>
    <row r="62" spans="2:47" s="1" customFormat="1" ht="7" customHeight="1">
      <c r="B62" s="56"/>
      <c r="C62" s="57"/>
      <c r="D62" s="57"/>
      <c r="E62" s="57"/>
      <c r="F62" s="57"/>
      <c r="G62" s="57"/>
      <c r="H62" s="57"/>
      <c r="I62" s="139"/>
      <c r="J62" s="57"/>
      <c r="K62" s="58"/>
    </row>
    <row r="66" spans="2:63" s="1" customFormat="1" ht="7" customHeight="1">
      <c r="B66" s="59"/>
      <c r="C66" s="60"/>
      <c r="D66" s="60"/>
      <c r="E66" s="60"/>
      <c r="F66" s="60"/>
      <c r="G66" s="60"/>
      <c r="H66" s="60"/>
      <c r="I66" s="142"/>
      <c r="J66" s="60"/>
      <c r="K66" s="60"/>
      <c r="L66" s="61"/>
    </row>
    <row r="67" spans="2:63" s="1" customFormat="1" ht="37" customHeight="1">
      <c r="B67" s="41"/>
      <c r="C67" s="62" t="s">
        <v>114</v>
      </c>
      <c r="D67" s="63"/>
      <c r="E67" s="63"/>
      <c r="F67" s="63"/>
      <c r="G67" s="63"/>
      <c r="H67" s="63"/>
      <c r="I67" s="163"/>
      <c r="J67" s="63"/>
      <c r="K67" s="63"/>
      <c r="L67" s="61"/>
    </row>
    <row r="68" spans="2:63" s="1" customFormat="1" ht="7" customHeight="1">
      <c r="B68" s="41"/>
      <c r="C68" s="63"/>
      <c r="D68" s="63"/>
      <c r="E68" s="63"/>
      <c r="F68" s="63"/>
      <c r="G68" s="63"/>
      <c r="H68" s="63"/>
      <c r="I68" s="163"/>
      <c r="J68" s="63"/>
      <c r="K68" s="63"/>
      <c r="L68" s="61"/>
    </row>
    <row r="69" spans="2:63" s="1" customFormat="1" ht="14.4" customHeight="1">
      <c r="B69" s="41"/>
      <c r="C69" s="65" t="s">
        <v>18</v>
      </c>
      <c r="D69" s="63"/>
      <c r="E69" s="63"/>
      <c r="F69" s="63"/>
      <c r="G69" s="63"/>
      <c r="H69" s="63"/>
      <c r="I69" s="163"/>
      <c r="J69" s="63"/>
      <c r="K69" s="63"/>
      <c r="L69" s="61"/>
    </row>
    <row r="70" spans="2:63" s="1" customFormat="1" ht="22.5" customHeight="1">
      <c r="B70" s="41"/>
      <c r="C70" s="63"/>
      <c r="D70" s="63"/>
      <c r="E70" s="393" t="str">
        <f>E7</f>
        <v>Nová střešní krytina objektu DPS Uničovská 2439/51a, Šternberk, objekt D</v>
      </c>
      <c r="F70" s="394"/>
      <c r="G70" s="394"/>
      <c r="H70" s="394"/>
      <c r="I70" s="163"/>
      <c r="J70" s="63"/>
      <c r="K70" s="63"/>
      <c r="L70" s="61"/>
    </row>
    <row r="71" spans="2:63" s="1" customFormat="1" ht="14.4" customHeight="1">
      <c r="B71" s="41"/>
      <c r="C71" s="65" t="s">
        <v>92</v>
      </c>
      <c r="D71" s="63"/>
      <c r="E71" s="63"/>
      <c r="F71" s="63"/>
      <c r="G71" s="63"/>
      <c r="H71" s="63"/>
      <c r="I71" s="163"/>
      <c r="J71" s="63"/>
      <c r="K71" s="63"/>
      <c r="L71" s="61"/>
    </row>
    <row r="72" spans="2:63" s="1" customFormat="1" ht="23.25" customHeight="1">
      <c r="B72" s="41"/>
      <c r="C72" s="63"/>
      <c r="D72" s="63"/>
      <c r="E72" s="369" t="str">
        <f>E9</f>
        <v>02122024/02-02 - Nová střešní krytina objektu DPS Uničovská 2439/51a, objekt D - vedlejší rozpočtové náklady</v>
      </c>
      <c r="F72" s="395"/>
      <c r="G72" s="395"/>
      <c r="H72" s="395"/>
      <c r="I72" s="163"/>
      <c r="J72" s="63"/>
      <c r="K72" s="63"/>
      <c r="L72" s="61"/>
    </row>
    <row r="73" spans="2:63" s="1" customFormat="1" ht="7" customHeight="1">
      <c r="B73" s="41"/>
      <c r="C73" s="63"/>
      <c r="D73" s="63"/>
      <c r="E73" s="63"/>
      <c r="F73" s="63"/>
      <c r="G73" s="63"/>
      <c r="H73" s="63"/>
      <c r="I73" s="163"/>
      <c r="J73" s="63"/>
      <c r="K73" s="63"/>
      <c r="L73" s="61"/>
    </row>
    <row r="74" spans="2:63" s="1" customFormat="1" ht="18" customHeight="1">
      <c r="B74" s="41"/>
      <c r="C74" s="65" t="s">
        <v>23</v>
      </c>
      <c r="D74" s="63"/>
      <c r="E74" s="63"/>
      <c r="F74" s="164" t="str">
        <f>F12</f>
        <v xml:space="preserve"> Uničovská 2439/51a, Šternberk</v>
      </c>
      <c r="G74" s="63"/>
      <c r="H74" s="63"/>
      <c r="I74" s="165" t="s">
        <v>25</v>
      </c>
      <c r="J74" s="73" t="str">
        <f>IF(J12="","",J12)</f>
        <v>2. 12. 2024</v>
      </c>
      <c r="K74" s="63"/>
      <c r="L74" s="61"/>
    </row>
    <row r="75" spans="2:63" s="1" customFormat="1" ht="7" customHeight="1">
      <c r="B75" s="41"/>
      <c r="C75" s="63"/>
      <c r="D75" s="63"/>
      <c r="E75" s="63"/>
      <c r="F75" s="63"/>
      <c r="G75" s="63"/>
      <c r="H75" s="63"/>
      <c r="I75" s="163"/>
      <c r="J75" s="63"/>
      <c r="K75" s="63"/>
      <c r="L75" s="61"/>
    </row>
    <row r="76" spans="2:63" s="1" customFormat="1" ht="12">
      <c r="B76" s="41"/>
      <c r="C76" s="65" t="s">
        <v>27</v>
      </c>
      <c r="D76" s="63"/>
      <c r="E76" s="63"/>
      <c r="F76" s="164" t="str">
        <f>E15</f>
        <v>Město Šternberk, Horní náměstí 16,785 01 Šternberk</v>
      </c>
      <c r="G76" s="63"/>
      <c r="H76" s="63"/>
      <c r="I76" s="165" t="s">
        <v>35</v>
      </c>
      <c r="J76" s="164" t="str">
        <f>E21</f>
        <v xml:space="preserve"> </v>
      </c>
      <c r="K76" s="63"/>
      <c r="L76" s="61"/>
    </row>
    <row r="77" spans="2:63" s="1" customFormat="1" ht="14.4" customHeight="1">
      <c r="B77" s="41"/>
      <c r="C77" s="65" t="s">
        <v>33</v>
      </c>
      <c r="D77" s="63"/>
      <c r="E77" s="63"/>
      <c r="F77" s="164" t="str">
        <f>IF(E18="","",E18)</f>
        <v/>
      </c>
      <c r="G77" s="63"/>
      <c r="H77" s="63"/>
      <c r="I77" s="163"/>
      <c r="J77" s="63"/>
      <c r="K77" s="63"/>
      <c r="L77" s="61"/>
    </row>
    <row r="78" spans="2:63" s="1" customFormat="1" ht="10.3" customHeight="1">
      <c r="B78" s="41"/>
      <c r="C78" s="63"/>
      <c r="D78" s="63"/>
      <c r="E78" s="63"/>
      <c r="F78" s="63"/>
      <c r="G78" s="63"/>
      <c r="H78" s="63"/>
      <c r="I78" s="163"/>
      <c r="J78" s="63"/>
      <c r="K78" s="63"/>
      <c r="L78" s="61"/>
    </row>
    <row r="79" spans="2:63" s="9" customFormat="1" ht="29.25" customHeight="1">
      <c r="B79" s="166"/>
      <c r="C79" s="167" t="s">
        <v>115</v>
      </c>
      <c r="D79" s="168" t="s">
        <v>58</v>
      </c>
      <c r="E79" s="168" t="s">
        <v>54</v>
      </c>
      <c r="F79" s="168" t="s">
        <v>116</v>
      </c>
      <c r="G79" s="168" t="s">
        <v>117</v>
      </c>
      <c r="H79" s="168" t="s">
        <v>118</v>
      </c>
      <c r="I79" s="169" t="s">
        <v>119</v>
      </c>
      <c r="J79" s="168" t="s">
        <v>96</v>
      </c>
      <c r="K79" s="170" t="s">
        <v>120</v>
      </c>
      <c r="L79" s="171"/>
      <c r="M79" s="81" t="s">
        <v>121</v>
      </c>
      <c r="N79" s="82" t="s">
        <v>43</v>
      </c>
      <c r="O79" s="82" t="s">
        <v>122</v>
      </c>
      <c r="P79" s="82" t="s">
        <v>123</v>
      </c>
      <c r="Q79" s="82" t="s">
        <v>124</v>
      </c>
      <c r="R79" s="82" t="s">
        <v>125</v>
      </c>
      <c r="S79" s="82" t="s">
        <v>126</v>
      </c>
      <c r="T79" s="83" t="s">
        <v>127</v>
      </c>
    </row>
    <row r="80" spans="2:63" s="1" customFormat="1" ht="29.25" customHeight="1">
      <c r="B80" s="41"/>
      <c r="C80" s="87" t="s">
        <v>97</v>
      </c>
      <c r="D80" s="63"/>
      <c r="E80" s="63"/>
      <c r="F80" s="63"/>
      <c r="G80" s="63"/>
      <c r="H80" s="63"/>
      <c r="I80" s="163"/>
      <c r="J80" s="172">
        <f>BK80</f>
        <v>0</v>
      </c>
      <c r="K80" s="63"/>
      <c r="L80" s="61"/>
      <c r="M80" s="84"/>
      <c r="N80" s="85"/>
      <c r="O80" s="85"/>
      <c r="P80" s="173">
        <f>P81</f>
        <v>0</v>
      </c>
      <c r="Q80" s="85"/>
      <c r="R80" s="173">
        <f>R81</f>
        <v>0</v>
      </c>
      <c r="S80" s="85"/>
      <c r="T80" s="174">
        <f>T81</f>
        <v>0</v>
      </c>
      <c r="AT80" s="24" t="s">
        <v>72</v>
      </c>
      <c r="AU80" s="24" t="s">
        <v>98</v>
      </c>
      <c r="BK80" s="175">
        <f>BK81</f>
        <v>0</v>
      </c>
    </row>
    <row r="81" spans="2:65" s="10" customFormat="1" ht="37.4" customHeight="1">
      <c r="B81" s="176"/>
      <c r="C81" s="177"/>
      <c r="D81" s="178" t="s">
        <v>72</v>
      </c>
      <c r="E81" s="179" t="s">
        <v>598</v>
      </c>
      <c r="F81" s="179" t="s">
        <v>599</v>
      </c>
      <c r="G81" s="177"/>
      <c r="H81" s="177"/>
      <c r="I81" s="180"/>
      <c r="J81" s="181">
        <f>BK81</f>
        <v>0</v>
      </c>
      <c r="K81" s="177"/>
      <c r="L81" s="182"/>
      <c r="M81" s="183"/>
      <c r="N81" s="184"/>
      <c r="O81" s="184"/>
      <c r="P81" s="185">
        <f>P82+P84+P86</f>
        <v>0</v>
      </c>
      <c r="Q81" s="184"/>
      <c r="R81" s="185">
        <f>R82+R84+R86</f>
        <v>0</v>
      </c>
      <c r="S81" s="184"/>
      <c r="T81" s="186">
        <f>T82+T84+T86</f>
        <v>0</v>
      </c>
      <c r="AR81" s="187" t="s">
        <v>532</v>
      </c>
      <c r="AT81" s="188" t="s">
        <v>72</v>
      </c>
      <c r="AU81" s="188" t="s">
        <v>73</v>
      </c>
      <c r="AY81" s="187" t="s">
        <v>130</v>
      </c>
      <c r="BK81" s="189">
        <f>BK82+BK84+BK86</f>
        <v>0</v>
      </c>
    </row>
    <row r="82" spans="2:65" s="10" customFormat="1" ht="19.95" customHeight="1">
      <c r="B82" s="176"/>
      <c r="C82" s="177"/>
      <c r="D82" s="192" t="s">
        <v>72</v>
      </c>
      <c r="E82" s="193" t="s">
        <v>600</v>
      </c>
      <c r="F82" s="193" t="s">
        <v>601</v>
      </c>
      <c r="G82" s="177"/>
      <c r="H82" s="177"/>
      <c r="I82" s="180"/>
      <c r="J82" s="194">
        <f>BK82</f>
        <v>0</v>
      </c>
      <c r="K82" s="177"/>
      <c r="L82" s="182"/>
      <c r="M82" s="183"/>
      <c r="N82" s="184"/>
      <c r="O82" s="184"/>
      <c r="P82" s="185">
        <f>P83</f>
        <v>0</v>
      </c>
      <c r="Q82" s="184"/>
      <c r="R82" s="185">
        <f>R83</f>
        <v>0</v>
      </c>
      <c r="S82" s="184"/>
      <c r="T82" s="186">
        <f>T83</f>
        <v>0</v>
      </c>
      <c r="AR82" s="187" t="s">
        <v>532</v>
      </c>
      <c r="AT82" s="188" t="s">
        <v>72</v>
      </c>
      <c r="AU82" s="188" t="s">
        <v>81</v>
      </c>
      <c r="AY82" s="187" t="s">
        <v>130</v>
      </c>
      <c r="BK82" s="189">
        <f>BK83</f>
        <v>0</v>
      </c>
    </row>
    <row r="83" spans="2:65" s="1" customFormat="1" ht="22.5" customHeight="1">
      <c r="B83" s="41"/>
      <c r="C83" s="195" t="s">
        <v>81</v>
      </c>
      <c r="D83" s="195" t="s">
        <v>137</v>
      </c>
      <c r="E83" s="196" t="s">
        <v>602</v>
      </c>
      <c r="F83" s="197" t="s">
        <v>603</v>
      </c>
      <c r="G83" s="198" t="s">
        <v>278</v>
      </c>
      <c r="H83" s="258"/>
      <c r="I83" s="200"/>
      <c r="J83" s="201">
        <f>ROUND(I83*H83,2)</f>
        <v>0</v>
      </c>
      <c r="K83" s="197" t="s">
        <v>21</v>
      </c>
      <c r="L83" s="61"/>
      <c r="M83" s="202" t="s">
        <v>21</v>
      </c>
      <c r="N83" s="203" t="s">
        <v>45</v>
      </c>
      <c r="O83" s="42"/>
      <c r="P83" s="204">
        <f>O83*H83</f>
        <v>0</v>
      </c>
      <c r="Q83" s="204">
        <v>0</v>
      </c>
      <c r="R83" s="204">
        <f>Q83*H83</f>
        <v>0</v>
      </c>
      <c r="S83" s="204">
        <v>0</v>
      </c>
      <c r="T83" s="205">
        <f>S83*H83</f>
        <v>0</v>
      </c>
      <c r="AR83" s="24" t="s">
        <v>604</v>
      </c>
      <c r="AT83" s="24" t="s">
        <v>137</v>
      </c>
      <c r="AU83" s="24" t="s">
        <v>135</v>
      </c>
      <c r="AY83" s="24" t="s">
        <v>130</v>
      </c>
      <c r="BE83" s="206">
        <f>IF(N83="základní",J83,0)</f>
        <v>0</v>
      </c>
      <c r="BF83" s="206">
        <f>IF(N83="snížená",J83,0)</f>
        <v>0</v>
      </c>
      <c r="BG83" s="206">
        <f>IF(N83="zákl. přenesená",J83,0)</f>
        <v>0</v>
      </c>
      <c r="BH83" s="206">
        <f>IF(N83="sníž. přenesená",J83,0)</f>
        <v>0</v>
      </c>
      <c r="BI83" s="206">
        <f>IF(N83="nulová",J83,0)</f>
        <v>0</v>
      </c>
      <c r="BJ83" s="24" t="s">
        <v>135</v>
      </c>
      <c r="BK83" s="206">
        <f>ROUND(I83*H83,2)</f>
        <v>0</v>
      </c>
      <c r="BL83" s="24" t="s">
        <v>604</v>
      </c>
      <c r="BM83" s="24" t="s">
        <v>605</v>
      </c>
    </row>
    <row r="84" spans="2:65" s="10" customFormat="1" ht="29.9" customHeight="1">
      <c r="B84" s="176"/>
      <c r="C84" s="177"/>
      <c r="D84" s="192" t="s">
        <v>72</v>
      </c>
      <c r="E84" s="193" t="s">
        <v>606</v>
      </c>
      <c r="F84" s="193" t="s">
        <v>607</v>
      </c>
      <c r="G84" s="177"/>
      <c r="H84" s="177"/>
      <c r="I84" s="180"/>
      <c r="J84" s="194">
        <f>BK84</f>
        <v>0</v>
      </c>
      <c r="K84" s="177"/>
      <c r="L84" s="182"/>
      <c r="M84" s="183"/>
      <c r="N84" s="184"/>
      <c r="O84" s="184"/>
      <c r="P84" s="185">
        <f>P85</f>
        <v>0</v>
      </c>
      <c r="Q84" s="184"/>
      <c r="R84" s="185">
        <f>R85</f>
        <v>0</v>
      </c>
      <c r="S84" s="184"/>
      <c r="T84" s="186">
        <f>T85</f>
        <v>0</v>
      </c>
      <c r="AR84" s="187" t="s">
        <v>532</v>
      </c>
      <c r="AT84" s="188" t="s">
        <v>72</v>
      </c>
      <c r="AU84" s="188" t="s">
        <v>81</v>
      </c>
      <c r="AY84" s="187" t="s">
        <v>130</v>
      </c>
      <c r="BK84" s="189">
        <f>BK85</f>
        <v>0</v>
      </c>
    </row>
    <row r="85" spans="2:65" s="1" customFormat="1" ht="22.5" customHeight="1">
      <c r="B85" s="41"/>
      <c r="C85" s="195" t="s">
        <v>135</v>
      </c>
      <c r="D85" s="195" t="s">
        <v>137</v>
      </c>
      <c r="E85" s="196" t="s">
        <v>608</v>
      </c>
      <c r="F85" s="197" t="s">
        <v>609</v>
      </c>
      <c r="G85" s="198" t="s">
        <v>278</v>
      </c>
      <c r="H85" s="258"/>
      <c r="I85" s="200"/>
      <c r="J85" s="201">
        <f>ROUND(I85*H85,2)</f>
        <v>0</v>
      </c>
      <c r="K85" s="197" t="s">
        <v>21</v>
      </c>
      <c r="L85" s="61"/>
      <c r="M85" s="202" t="s">
        <v>21</v>
      </c>
      <c r="N85" s="203" t="s">
        <v>45</v>
      </c>
      <c r="O85" s="42"/>
      <c r="P85" s="204">
        <f>O85*H85</f>
        <v>0</v>
      </c>
      <c r="Q85" s="204">
        <v>0</v>
      </c>
      <c r="R85" s="204">
        <f>Q85*H85</f>
        <v>0</v>
      </c>
      <c r="S85" s="204">
        <v>0</v>
      </c>
      <c r="T85" s="205">
        <f>S85*H85</f>
        <v>0</v>
      </c>
      <c r="AR85" s="24" t="s">
        <v>604</v>
      </c>
      <c r="AT85" s="24" t="s">
        <v>137</v>
      </c>
      <c r="AU85" s="24" t="s">
        <v>135</v>
      </c>
      <c r="AY85" s="24" t="s">
        <v>130</v>
      </c>
      <c r="BE85" s="206">
        <f>IF(N85="základní",J85,0)</f>
        <v>0</v>
      </c>
      <c r="BF85" s="206">
        <f>IF(N85="snížená",J85,0)</f>
        <v>0</v>
      </c>
      <c r="BG85" s="206">
        <f>IF(N85="zákl. přenesená",J85,0)</f>
        <v>0</v>
      </c>
      <c r="BH85" s="206">
        <f>IF(N85="sníž. přenesená",J85,0)</f>
        <v>0</v>
      </c>
      <c r="BI85" s="206">
        <f>IF(N85="nulová",J85,0)</f>
        <v>0</v>
      </c>
      <c r="BJ85" s="24" t="s">
        <v>135</v>
      </c>
      <c r="BK85" s="206">
        <f>ROUND(I85*H85,2)</f>
        <v>0</v>
      </c>
      <c r="BL85" s="24" t="s">
        <v>604</v>
      </c>
      <c r="BM85" s="24" t="s">
        <v>610</v>
      </c>
    </row>
    <row r="86" spans="2:65" s="10" customFormat="1" ht="29.9" customHeight="1">
      <c r="B86" s="176"/>
      <c r="C86" s="177"/>
      <c r="D86" s="192" t="s">
        <v>72</v>
      </c>
      <c r="E86" s="193" t="s">
        <v>611</v>
      </c>
      <c r="F86" s="193" t="s">
        <v>612</v>
      </c>
      <c r="G86" s="177"/>
      <c r="H86" s="177"/>
      <c r="I86" s="180"/>
      <c r="J86" s="194">
        <f>BK86</f>
        <v>0</v>
      </c>
      <c r="K86" s="177"/>
      <c r="L86" s="182"/>
      <c r="M86" s="183"/>
      <c r="N86" s="184"/>
      <c r="O86" s="184"/>
      <c r="P86" s="185">
        <f>P87</f>
        <v>0</v>
      </c>
      <c r="Q86" s="184"/>
      <c r="R86" s="185">
        <f>R87</f>
        <v>0</v>
      </c>
      <c r="S86" s="184"/>
      <c r="T86" s="186">
        <f>T87</f>
        <v>0</v>
      </c>
      <c r="AR86" s="187" t="s">
        <v>532</v>
      </c>
      <c r="AT86" s="188" t="s">
        <v>72</v>
      </c>
      <c r="AU86" s="188" t="s">
        <v>81</v>
      </c>
      <c r="AY86" s="187" t="s">
        <v>130</v>
      </c>
      <c r="BK86" s="189">
        <f>BK87</f>
        <v>0</v>
      </c>
    </row>
    <row r="87" spans="2:65" s="1" customFormat="1" ht="22.5" customHeight="1">
      <c r="B87" s="41"/>
      <c r="C87" s="195" t="s">
        <v>148</v>
      </c>
      <c r="D87" s="195" t="s">
        <v>137</v>
      </c>
      <c r="E87" s="196" t="s">
        <v>613</v>
      </c>
      <c r="F87" s="197" t="s">
        <v>614</v>
      </c>
      <c r="G87" s="198" t="s">
        <v>591</v>
      </c>
      <c r="H87" s="199">
        <v>1</v>
      </c>
      <c r="I87" s="200"/>
      <c r="J87" s="201">
        <f>ROUND(I87*H87,2)</f>
        <v>0</v>
      </c>
      <c r="K87" s="197" t="s">
        <v>21</v>
      </c>
      <c r="L87" s="61"/>
      <c r="M87" s="202" t="s">
        <v>21</v>
      </c>
      <c r="N87" s="269" t="s">
        <v>45</v>
      </c>
      <c r="O87" s="270"/>
      <c r="P87" s="271">
        <f>O87*H87</f>
        <v>0</v>
      </c>
      <c r="Q87" s="271">
        <v>0</v>
      </c>
      <c r="R87" s="271">
        <f>Q87*H87</f>
        <v>0</v>
      </c>
      <c r="S87" s="271">
        <v>0</v>
      </c>
      <c r="T87" s="272">
        <f>S87*H87</f>
        <v>0</v>
      </c>
      <c r="AR87" s="24" t="s">
        <v>148</v>
      </c>
      <c r="AT87" s="24" t="s">
        <v>137</v>
      </c>
      <c r="AU87" s="24" t="s">
        <v>135</v>
      </c>
      <c r="AY87" s="24" t="s">
        <v>130</v>
      </c>
      <c r="BE87" s="206">
        <f>IF(N87="základní",J87,0)</f>
        <v>0</v>
      </c>
      <c r="BF87" s="206">
        <f>IF(N87="snížená",J87,0)</f>
        <v>0</v>
      </c>
      <c r="BG87" s="206">
        <f>IF(N87="zákl. přenesená",J87,0)</f>
        <v>0</v>
      </c>
      <c r="BH87" s="206">
        <f>IF(N87="sníž. přenesená",J87,0)</f>
        <v>0</v>
      </c>
      <c r="BI87" s="206">
        <f>IF(N87="nulová",J87,0)</f>
        <v>0</v>
      </c>
      <c r="BJ87" s="24" t="s">
        <v>135</v>
      </c>
      <c r="BK87" s="206">
        <f>ROUND(I87*H87,2)</f>
        <v>0</v>
      </c>
      <c r="BL87" s="24" t="s">
        <v>148</v>
      </c>
      <c r="BM87" s="24" t="s">
        <v>615</v>
      </c>
    </row>
    <row r="88" spans="2:65" s="1" customFormat="1" ht="7" customHeight="1">
      <c r="B88" s="56"/>
      <c r="C88" s="57"/>
      <c r="D88" s="57"/>
      <c r="E88" s="57"/>
      <c r="F88" s="57"/>
      <c r="G88" s="57"/>
      <c r="H88" s="57"/>
      <c r="I88" s="139"/>
      <c r="J88" s="57"/>
      <c r="K88" s="57"/>
      <c r="L88" s="61"/>
    </row>
  </sheetData>
  <sheetProtection algorithmName="SHA-512" hashValue="qORP3pceYA3PxSxxzYxgS9roMir6FfkOz9mRv0K3rWxqsPN5A0YYWDQsS+5Cdri+aMSEPZvRecwB/Hwj6FC7Vw==" saltValue="rZny2rcEntb+rOGsAt7UeQ==" spinCount="100000" sheet="1" objects="1" scenarios="1" formatCells="0" formatColumns="0" formatRows="0" sort="0" autoFilter="0"/>
  <autoFilter ref="C79:K87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0.75"/>
  <cols>
    <col min="1" max="1" width="8.296875" style="273" customWidth="1"/>
    <col min="2" max="2" width="1.69921875" style="273" customWidth="1"/>
    <col min="3" max="4" width="5" style="273" customWidth="1"/>
    <col min="5" max="5" width="11.69921875" style="273" customWidth="1"/>
    <col min="6" max="6" width="9.19921875" style="273" customWidth="1"/>
    <col min="7" max="7" width="5" style="273" customWidth="1"/>
    <col min="8" max="8" width="77.796875" style="273" customWidth="1"/>
    <col min="9" max="10" width="20" style="273" customWidth="1"/>
    <col min="11" max="11" width="1.69921875" style="273" customWidth="1"/>
  </cols>
  <sheetData>
    <row r="1" spans="2:11" ht="37.5" customHeight="1"/>
    <row r="2" spans="2:1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pans="2:11" s="15" customFormat="1" ht="45" customHeight="1">
      <c r="B3" s="277"/>
      <c r="C3" s="400" t="s">
        <v>616</v>
      </c>
      <c r="D3" s="400"/>
      <c r="E3" s="400"/>
      <c r="F3" s="400"/>
      <c r="G3" s="400"/>
      <c r="H3" s="400"/>
      <c r="I3" s="400"/>
      <c r="J3" s="400"/>
      <c r="K3" s="278"/>
    </row>
    <row r="4" spans="2:11" ht="25.5" customHeight="1">
      <c r="B4" s="279"/>
      <c r="C4" s="404" t="s">
        <v>617</v>
      </c>
      <c r="D4" s="404"/>
      <c r="E4" s="404"/>
      <c r="F4" s="404"/>
      <c r="G4" s="404"/>
      <c r="H4" s="404"/>
      <c r="I4" s="404"/>
      <c r="J4" s="404"/>
      <c r="K4" s="280"/>
    </row>
    <row r="5" spans="2:11" ht="5.25" customHeight="1">
      <c r="B5" s="279"/>
      <c r="C5" s="281"/>
      <c r="D5" s="281"/>
      <c r="E5" s="281"/>
      <c r="F5" s="281"/>
      <c r="G5" s="281"/>
      <c r="H5" s="281"/>
      <c r="I5" s="281"/>
      <c r="J5" s="281"/>
      <c r="K5" s="280"/>
    </row>
    <row r="6" spans="2:11" ht="15" customHeight="1">
      <c r="B6" s="279"/>
      <c r="C6" s="403" t="s">
        <v>618</v>
      </c>
      <c r="D6" s="403"/>
      <c r="E6" s="403"/>
      <c r="F6" s="403"/>
      <c r="G6" s="403"/>
      <c r="H6" s="403"/>
      <c r="I6" s="403"/>
      <c r="J6" s="403"/>
      <c r="K6" s="280"/>
    </row>
    <row r="7" spans="2:11" ht="15" customHeight="1">
      <c r="B7" s="283"/>
      <c r="C7" s="403" t="s">
        <v>619</v>
      </c>
      <c r="D7" s="403"/>
      <c r="E7" s="403"/>
      <c r="F7" s="403"/>
      <c r="G7" s="403"/>
      <c r="H7" s="403"/>
      <c r="I7" s="403"/>
      <c r="J7" s="403"/>
      <c r="K7" s="280"/>
    </row>
    <row r="8" spans="2:11" ht="12.75" customHeight="1">
      <c r="B8" s="283"/>
      <c r="C8" s="282"/>
      <c r="D8" s="282"/>
      <c r="E8" s="282"/>
      <c r="F8" s="282"/>
      <c r="G8" s="282"/>
      <c r="H8" s="282"/>
      <c r="I8" s="282"/>
      <c r="J8" s="282"/>
      <c r="K8" s="280"/>
    </row>
    <row r="9" spans="2:11" ht="15" customHeight="1">
      <c r="B9" s="283"/>
      <c r="C9" s="403" t="s">
        <v>620</v>
      </c>
      <c r="D9" s="403"/>
      <c r="E9" s="403"/>
      <c r="F9" s="403"/>
      <c r="G9" s="403"/>
      <c r="H9" s="403"/>
      <c r="I9" s="403"/>
      <c r="J9" s="403"/>
      <c r="K9" s="280"/>
    </row>
    <row r="10" spans="2:11" ht="15" customHeight="1">
      <c r="B10" s="283"/>
      <c r="C10" s="282"/>
      <c r="D10" s="403" t="s">
        <v>621</v>
      </c>
      <c r="E10" s="403"/>
      <c r="F10" s="403"/>
      <c r="G10" s="403"/>
      <c r="H10" s="403"/>
      <c r="I10" s="403"/>
      <c r="J10" s="403"/>
      <c r="K10" s="280"/>
    </row>
    <row r="11" spans="2:11" ht="15" customHeight="1">
      <c r="B11" s="283"/>
      <c r="C11" s="284"/>
      <c r="D11" s="403" t="s">
        <v>622</v>
      </c>
      <c r="E11" s="403"/>
      <c r="F11" s="403"/>
      <c r="G11" s="403"/>
      <c r="H11" s="403"/>
      <c r="I11" s="403"/>
      <c r="J11" s="403"/>
      <c r="K11" s="280"/>
    </row>
    <row r="12" spans="2:11" ht="12.75" customHeight="1">
      <c r="B12" s="283"/>
      <c r="C12" s="284"/>
      <c r="D12" s="284"/>
      <c r="E12" s="284"/>
      <c r="F12" s="284"/>
      <c r="G12" s="284"/>
      <c r="H12" s="284"/>
      <c r="I12" s="284"/>
      <c r="J12" s="284"/>
      <c r="K12" s="280"/>
    </row>
    <row r="13" spans="2:11" ht="15" customHeight="1">
      <c r="B13" s="283"/>
      <c r="C13" s="284"/>
      <c r="D13" s="403" t="s">
        <v>623</v>
      </c>
      <c r="E13" s="403"/>
      <c r="F13" s="403"/>
      <c r="G13" s="403"/>
      <c r="H13" s="403"/>
      <c r="I13" s="403"/>
      <c r="J13" s="403"/>
      <c r="K13" s="280"/>
    </row>
    <row r="14" spans="2:11" ht="15" customHeight="1">
      <c r="B14" s="283"/>
      <c r="C14" s="284"/>
      <c r="D14" s="403" t="s">
        <v>624</v>
      </c>
      <c r="E14" s="403"/>
      <c r="F14" s="403"/>
      <c r="G14" s="403"/>
      <c r="H14" s="403"/>
      <c r="I14" s="403"/>
      <c r="J14" s="403"/>
      <c r="K14" s="280"/>
    </row>
    <row r="15" spans="2:11" ht="15" customHeight="1">
      <c r="B15" s="283"/>
      <c r="C15" s="284"/>
      <c r="D15" s="403" t="s">
        <v>625</v>
      </c>
      <c r="E15" s="403"/>
      <c r="F15" s="403"/>
      <c r="G15" s="403"/>
      <c r="H15" s="403"/>
      <c r="I15" s="403"/>
      <c r="J15" s="403"/>
      <c r="K15" s="280"/>
    </row>
    <row r="16" spans="2:11" ht="15" customHeight="1">
      <c r="B16" s="283"/>
      <c r="C16" s="284"/>
      <c r="D16" s="284"/>
      <c r="E16" s="285" t="s">
        <v>80</v>
      </c>
      <c r="F16" s="403" t="s">
        <v>626</v>
      </c>
      <c r="G16" s="403"/>
      <c r="H16" s="403"/>
      <c r="I16" s="403"/>
      <c r="J16" s="403"/>
      <c r="K16" s="280"/>
    </row>
    <row r="17" spans="2:11" ht="15" customHeight="1">
      <c r="B17" s="283"/>
      <c r="C17" s="284"/>
      <c r="D17" s="284"/>
      <c r="E17" s="285" t="s">
        <v>627</v>
      </c>
      <c r="F17" s="403" t="s">
        <v>628</v>
      </c>
      <c r="G17" s="403"/>
      <c r="H17" s="403"/>
      <c r="I17" s="403"/>
      <c r="J17" s="403"/>
      <c r="K17" s="280"/>
    </row>
    <row r="18" spans="2:11" ht="15" customHeight="1">
      <c r="B18" s="283"/>
      <c r="C18" s="284"/>
      <c r="D18" s="284"/>
      <c r="E18" s="285" t="s">
        <v>629</v>
      </c>
      <c r="F18" s="403" t="s">
        <v>630</v>
      </c>
      <c r="G18" s="403"/>
      <c r="H18" s="403"/>
      <c r="I18" s="403"/>
      <c r="J18" s="403"/>
      <c r="K18" s="280"/>
    </row>
    <row r="19" spans="2:11" ht="15" customHeight="1">
      <c r="B19" s="283"/>
      <c r="C19" s="284"/>
      <c r="D19" s="284"/>
      <c r="E19" s="285" t="s">
        <v>631</v>
      </c>
      <c r="F19" s="403" t="s">
        <v>632</v>
      </c>
      <c r="G19" s="403"/>
      <c r="H19" s="403"/>
      <c r="I19" s="403"/>
      <c r="J19" s="403"/>
      <c r="K19" s="280"/>
    </row>
    <row r="20" spans="2:11" ht="15" customHeight="1">
      <c r="B20" s="283"/>
      <c r="C20" s="284"/>
      <c r="D20" s="284"/>
      <c r="E20" s="285" t="s">
        <v>633</v>
      </c>
      <c r="F20" s="403" t="s">
        <v>634</v>
      </c>
      <c r="G20" s="403"/>
      <c r="H20" s="403"/>
      <c r="I20" s="403"/>
      <c r="J20" s="403"/>
      <c r="K20" s="280"/>
    </row>
    <row r="21" spans="2:11" ht="15" customHeight="1">
      <c r="B21" s="283"/>
      <c r="C21" s="284"/>
      <c r="D21" s="284"/>
      <c r="E21" s="285" t="s">
        <v>635</v>
      </c>
      <c r="F21" s="403" t="s">
        <v>636</v>
      </c>
      <c r="G21" s="403"/>
      <c r="H21" s="403"/>
      <c r="I21" s="403"/>
      <c r="J21" s="403"/>
      <c r="K21" s="280"/>
    </row>
    <row r="22" spans="2:11" ht="12.75" customHeight="1">
      <c r="B22" s="283"/>
      <c r="C22" s="284"/>
      <c r="D22" s="284"/>
      <c r="E22" s="284"/>
      <c r="F22" s="284"/>
      <c r="G22" s="284"/>
      <c r="H22" s="284"/>
      <c r="I22" s="284"/>
      <c r="J22" s="284"/>
      <c r="K22" s="280"/>
    </row>
    <row r="23" spans="2:11" ht="15" customHeight="1">
      <c r="B23" s="283"/>
      <c r="C23" s="403" t="s">
        <v>637</v>
      </c>
      <c r="D23" s="403"/>
      <c r="E23" s="403"/>
      <c r="F23" s="403"/>
      <c r="G23" s="403"/>
      <c r="H23" s="403"/>
      <c r="I23" s="403"/>
      <c r="J23" s="403"/>
      <c r="K23" s="280"/>
    </row>
    <row r="24" spans="2:11" ht="15" customHeight="1">
      <c r="B24" s="283"/>
      <c r="C24" s="403" t="s">
        <v>638</v>
      </c>
      <c r="D24" s="403"/>
      <c r="E24" s="403"/>
      <c r="F24" s="403"/>
      <c r="G24" s="403"/>
      <c r="H24" s="403"/>
      <c r="I24" s="403"/>
      <c r="J24" s="403"/>
      <c r="K24" s="280"/>
    </row>
    <row r="25" spans="2:11" ht="15" customHeight="1">
      <c r="B25" s="283"/>
      <c r="C25" s="282"/>
      <c r="D25" s="403" t="s">
        <v>639</v>
      </c>
      <c r="E25" s="403"/>
      <c r="F25" s="403"/>
      <c r="G25" s="403"/>
      <c r="H25" s="403"/>
      <c r="I25" s="403"/>
      <c r="J25" s="403"/>
      <c r="K25" s="280"/>
    </row>
    <row r="26" spans="2:11" ht="15" customHeight="1">
      <c r="B26" s="283"/>
      <c r="C26" s="284"/>
      <c r="D26" s="403" t="s">
        <v>640</v>
      </c>
      <c r="E26" s="403"/>
      <c r="F26" s="403"/>
      <c r="G26" s="403"/>
      <c r="H26" s="403"/>
      <c r="I26" s="403"/>
      <c r="J26" s="403"/>
      <c r="K26" s="280"/>
    </row>
    <row r="27" spans="2:11" ht="12.75" customHeight="1">
      <c r="B27" s="283"/>
      <c r="C27" s="284"/>
      <c r="D27" s="284"/>
      <c r="E27" s="284"/>
      <c r="F27" s="284"/>
      <c r="G27" s="284"/>
      <c r="H27" s="284"/>
      <c r="I27" s="284"/>
      <c r="J27" s="284"/>
      <c r="K27" s="280"/>
    </row>
    <row r="28" spans="2:11" ht="15" customHeight="1">
      <c r="B28" s="283"/>
      <c r="C28" s="284"/>
      <c r="D28" s="403" t="s">
        <v>641</v>
      </c>
      <c r="E28" s="403"/>
      <c r="F28" s="403"/>
      <c r="G28" s="403"/>
      <c r="H28" s="403"/>
      <c r="I28" s="403"/>
      <c r="J28" s="403"/>
      <c r="K28" s="280"/>
    </row>
    <row r="29" spans="2:11" ht="15" customHeight="1">
      <c r="B29" s="283"/>
      <c r="C29" s="284"/>
      <c r="D29" s="403" t="s">
        <v>642</v>
      </c>
      <c r="E29" s="403"/>
      <c r="F29" s="403"/>
      <c r="G29" s="403"/>
      <c r="H29" s="403"/>
      <c r="I29" s="403"/>
      <c r="J29" s="403"/>
      <c r="K29" s="280"/>
    </row>
    <row r="30" spans="2:11" ht="12.75" customHeight="1">
      <c r="B30" s="283"/>
      <c r="C30" s="284"/>
      <c r="D30" s="284"/>
      <c r="E30" s="284"/>
      <c r="F30" s="284"/>
      <c r="G30" s="284"/>
      <c r="H30" s="284"/>
      <c r="I30" s="284"/>
      <c r="J30" s="284"/>
      <c r="K30" s="280"/>
    </row>
    <row r="31" spans="2:11" ht="15" customHeight="1">
      <c r="B31" s="283"/>
      <c r="C31" s="284"/>
      <c r="D31" s="403" t="s">
        <v>643</v>
      </c>
      <c r="E31" s="403"/>
      <c r="F31" s="403"/>
      <c r="G31" s="403"/>
      <c r="H31" s="403"/>
      <c r="I31" s="403"/>
      <c r="J31" s="403"/>
      <c r="K31" s="280"/>
    </row>
    <row r="32" spans="2:11" ht="15" customHeight="1">
      <c r="B32" s="283"/>
      <c r="C32" s="284"/>
      <c r="D32" s="403" t="s">
        <v>644</v>
      </c>
      <c r="E32" s="403"/>
      <c r="F32" s="403"/>
      <c r="G32" s="403"/>
      <c r="H32" s="403"/>
      <c r="I32" s="403"/>
      <c r="J32" s="403"/>
      <c r="K32" s="280"/>
    </row>
    <row r="33" spans="2:11" ht="15" customHeight="1">
      <c r="B33" s="283"/>
      <c r="C33" s="284"/>
      <c r="D33" s="403" t="s">
        <v>645</v>
      </c>
      <c r="E33" s="403"/>
      <c r="F33" s="403"/>
      <c r="G33" s="403"/>
      <c r="H33" s="403"/>
      <c r="I33" s="403"/>
      <c r="J33" s="403"/>
      <c r="K33" s="280"/>
    </row>
    <row r="34" spans="2:11" ht="15" customHeight="1">
      <c r="B34" s="283"/>
      <c r="C34" s="284"/>
      <c r="D34" s="282"/>
      <c r="E34" s="286" t="s">
        <v>115</v>
      </c>
      <c r="F34" s="282"/>
      <c r="G34" s="403" t="s">
        <v>646</v>
      </c>
      <c r="H34" s="403"/>
      <c r="I34" s="403"/>
      <c r="J34" s="403"/>
      <c r="K34" s="280"/>
    </row>
    <row r="35" spans="2:11" ht="30.75" customHeight="1">
      <c r="B35" s="283"/>
      <c r="C35" s="284"/>
      <c r="D35" s="282"/>
      <c r="E35" s="286" t="s">
        <v>647</v>
      </c>
      <c r="F35" s="282"/>
      <c r="G35" s="403" t="s">
        <v>648</v>
      </c>
      <c r="H35" s="403"/>
      <c r="I35" s="403"/>
      <c r="J35" s="403"/>
      <c r="K35" s="280"/>
    </row>
    <row r="36" spans="2:11" ht="15" customHeight="1">
      <c r="B36" s="283"/>
      <c r="C36" s="284"/>
      <c r="D36" s="282"/>
      <c r="E36" s="286" t="s">
        <v>54</v>
      </c>
      <c r="F36" s="282"/>
      <c r="G36" s="403" t="s">
        <v>649</v>
      </c>
      <c r="H36" s="403"/>
      <c r="I36" s="403"/>
      <c r="J36" s="403"/>
      <c r="K36" s="280"/>
    </row>
    <row r="37" spans="2:11" ht="15" customHeight="1">
      <c r="B37" s="283"/>
      <c r="C37" s="284"/>
      <c r="D37" s="282"/>
      <c r="E37" s="286" t="s">
        <v>116</v>
      </c>
      <c r="F37" s="282"/>
      <c r="G37" s="403" t="s">
        <v>650</v>
      </c>
      <c r="H37" s="403"/>
      <c r="I37" s="403"/>
      <c r="J37" s="403"/>
      <c r="K37" s="280"/>
    </row>
    <row r="38" spans="2:11" ht="15" customHeight="1">
      <c r="B38" s="283"/>
      <c r="C38" s="284"/>
      <c r="D38" s="282"/>
      <c r="E38" s="286" t="s">
        <v>117</v>
      </c>
      <c r="F38" s="282"/>
      <c r="G38" s="403" t="s">
        <v>651</v>
      </c>
      <c r="H38" s="403"/>
      <c r="I38" s="403"/>
      <c r="J38" s="403"/>
      <c r="K38" s="280"/>
    </row>
    <row r="39" spans="2:11" ht="15" customHeight="1">
      <c r="B39" s="283"/>
      <c r="C39" s="284"/>
      <c r="D39" s="282"/>
      <c r="E39" s="286" t="s">
        <v>118</v>
      </c>
      <c r="F39" s="282"/>
      <c r="G39" s="403" t="s">
        <v>652</v>
      </c>
      <c r="H39" s="403"/>
      <c r="I39" s="403"/>
      <c r="J39" s="403"/>
      <c r="K39" s="280"/>
    </row>
    <row r="40" spans="2:11" ht="15" customHeight="1">
      <c r="B40" s="283"/>
      <c r="C40" s="284"/>
      <c r="D40" s="282"/>
      <c r="E40" s="286" t="s">
        <v>653</v>
      </c>
      <c r="F40" s="282"/>
      <c r="G40" s="403" t="s">
        <v>654</v>
      </c>
      <c r="H40" s="403"/>
      <c r="I40" s="403"/>
      <c r="J40" s="403"/>
      <c r="K40" s="280"/>
    </row>
    <row r="41" spans="2:11" ht="15" customHeight="1">
      <c r="B41" s="283"/>
      <c r="C41" s="284"/>
      <c r="D41" s="282"/>
      <c r="E41" s="286"/>
      <c r="F41" s="282"/>
      <c r="G41" s="403" t="s">
        <v>655</v>
      </c>
      <c r="H41" s="403"/>
      <c r="I41" s="403"/>
      <c r="J41" s="403"/>
      <c r="K41" s="280"/>
    </row>
    <row r="42" spans="2:11" ht="15" customHeight="1">
      <c r="B42" s="283"/>
      <c r="C42" s="284"/>
      <c r="D42" s="282"/>
      <c r="E42" s="286" t="s">
        <v>656</v>
      </c>
      <c r="F42" s="282"/>
      <c r="G42" s="403" t="s">
        <v>657</v>
      </c>
      <c r="H42" s="403"/>
      <c r="I42" s="403"/>
      <c r="J42" s="403"/>
      <c r="K42" s="280"/>
    </row>
    <row r="43" spans="2:11" ht="15" customHeight="1">
      <c r="B43" s="283"/>
      <c r="C43" s="284"/>
      <c r="D43" s="282"/>
      <c r="E43" s="286" t="s">
        <v>120</v>
      </c>
      <c r="F43" s="282"/>
      <c r="G43" s="403" t="s">
        <v>658</v>
      </c>
      <c r="H43" s="403"/>
      <c r="I43" s="403"/>
      <c r="J43" s="403"/>
      <c r="K43" s="280"/>
    </row>
    <row r="44" spans="2:11" ht="12.75" customHeight="1">
      <c r="B44" s="283"/>
      <c r="C44" s="284"/>
      <c r="D44" s="282"/>
      <c r="E44" s="282"/>
      <c r="F44" s="282"/>
      <c r="G44" s="282"/>
      <c r="H44" s="282"/>
      <c r="I44" s="282"/>
      <c r="J44" s="282"/>
      <c r="K44" s="280"/>
    </row>
    <row r="45" spans="2:11" ht="15" customHeight="1">
      <c r="B45" s="283"/>
      <c r="C45" s="284"/>
      <c r="D45" s="403" t="s">
        <v>659</v>
      </c>
      <c r="E45" s="403"/>
      <c r="F45" s="403"/>
      <c r="G45" s="403"/>
      <c r="H45" s="403"/>
      <c r="I45" s="403"/>
      <c r="J45" s="403"/>
      <c r="K45" s="280"/>
    </row>
    <row r="46" spans="2:11" ht="15" customHeight="1">
      <c r="B46" s="283"/>
      <c r="C46" s="284"/>
      <c r="D46" s="284"/>
      <c r="E46" s="403" t="s">
        <v>660</v>
      </c>
      <c r="F46" s="403"/>
      <c r="G46" s="403"/>
      <c r="H46" s="403"/>
      <c r="I46" s="403"/>
      <c r="J46" s="403"/>
      <c r="K46" s="280"/>
    </row>
    <row r="47" spans="2:11" ht="15" customHeight="1">
      <c r="B47" s="283"/>
      <c r="C47" s="284"/>
      <c r="D47" s="284"/>
      <c r="E47" s="403" t="s">
        <v>661</v>
      </c>
      <c r="F47" s="403"/>
      <c r="G47" s="403"/>
      <c r="H47" s="403"/>
      <c r="I47" s="403"/>
      <c r="J47" s="403"/>
      <c r="K47" s="280"/>
    </row>
    <row r="48" spans="2:11" ht="15" customHeight="1">
      <c r="B48" s="283"/>
      <c r="C48" s="284"/>
      <c r="D48" s="284"/>
      <c r="E48" s="403" t="s">
        <v>662</v>
      </c>
      <c r="F48" s="403"/>
      <c r="G48" s="403"/>
      <c r="H48" s="403"/>
      <c r="I48" s="403"/>
      <c r="J48" s="403"/>
      <c r="K48" s="280"/>
    </row>
    <row r="49" spans="2:11" ht="15" customHeight="1">
      <c r="B49" s="283"/>
      <c r="C49" s="284"/>
      <c r="D49" s="403" t="s">
        <v>663</v>
      </c>
      <c r="E49" s="403"/>
      <c r="F49" s="403"/>
      <c r="G49" s="403"/>
      <c r="H49" s="403"/>
      <c r="I49" s="403"/>
      <c r="J49" s="403"/>
      <c r="K49" s="280"/>
    </row>
    <row r="50" spans="2:11" ht="25.5" customHeight="1">
      <c r="B50" s="279"/>
      <c r="C50" s="404" t="s">
        <v>664</v>
      </c>
      <c r="D50" s="404"/>
      <c r="E50" s="404"/>
      <c r="F50" s="404"/>
      <c r="G50" s="404"/>
      <c r="H50" s="404"/>
      <c r="I50" s="404"/>
      <c r="J50" s="404"/>
      <c r="K50" s="280"/>
    </row>
    <row r="51" spans="2:11" ht="5.25" customHeight="1">
      <c r="B51" s="279"/>
      <c r="C51" s="281"/>
      <c r="D51" s="281"/>
      <c r="E51" s="281"/>
      <c r="F51" s="281"/>
      <c r="G51" s="281"/>
      <c r="H51" s="281"/>
      <c r="I51" s="281"/>
      <c r="J51" s="281"/>
      <c r="K51" s="280"/>
    </row>
    <row r="52" spans="2:11" ht="15" customHeight="1">
      <c r="B52" s="279"/>
      <c r="C52" s="403" t="s">
        <v>665</v>
      </c>
      <c r="D52" s="403"/>
      <c r="E52" s="403"/>
      <c r="F52" s="403"/>
      <c r="G52" s="403"/>
      <c r="H52" s="403"/>
      <c r="I52" s="403"/>
      <c r="J52" s="403"/>
      <c r="K52" s="280"/>
    </row>
    <row r="53" spans="2:11" ht="15" customHeight="1">
      <c r="B53" s="279"/>
      <c r="C53" s="403" t="s">
        <v>666</v>
      </c>
      <c r="D53" s="403"/>
      <c r="E53" s="403"/>
      <c r="F53" s="403"/>
      <c r="G53" s="403"/>
      <c r="H53" s="403"/>
      <c r="I53" s="403"/>
      <c r="J53" s="403"/>
      <c r="K53" s="280"/>
    </row>
    <row r="54" spans="2:11" ht="12.75" customHeight="1">
      <c r="B54" s="279"/>
      <c r="C54" s="282"/>
      <c r="D54" s="282"/>
      <c r="E54" s="282"/>
      <c r="F54" s="282"/>
      <c r="G54" s="282"/>
      <c r="H54" s="282"/>
      <c r="I54" s="282"/>
      <c r="J54" s="282"/>
      <c r="K54" s="280"/>
    </row>
    <row r="55" spans="2:11" ht="15" customHeight="1">
      <c r="B55" s="279"/>
      <c r="C55" s="403" t="s">
        <v>667</v>
      </c>
      <c r="D55" s="403"/>
      <c r="E55" s="403"/>
      <c r="F55" s="403"/>
      <c r="G55" s="403"/>
      <c r="H55" s="403"/>
      <c r="I55" s="403"/>
      <c r="J55" s="403"/>
      <c r="K55" s="280"/>
    </row>
    <row r="56" spans="2:11" ht="15" customHeight="1">
      <c r="B56" s="279"/>
      <c r="C56" s="284"/>
      <c r="D56" s="403" t="s">
        <v>668</v>
      </c>
      <c r="E56" s="403"/>
      <c r="F56" s="403"/>
      <c r="G56" s="403"/>
      <c r="H56" s="403"/>
      <c r="I56" s="403"/>
      <c r="J56" s="403"/>
      <c r="K56" s="280"/>
    </row>
    <row r="57" spans="2:11" ht="15" customHeight="1">
      <c r="B57" s="279"/>
      <c r="C57" s="284"/>
      <c r="D57" s="403" t="s">
        <v>669</v>
      </c>
      <c r="E57" s="403"/>
      <c r="F57" s="403"/>
      <c r="G57" s="403"/>
      <c r="H57" s="403"/>
      <c r="I57" s="403"/>
      <c r="J57" s="403"/>
      <c r="K57" s="280"/>
    </row>
    <row r="58" spans="2:11" ht="15" customHeight="1">
      <c r="B58" s="279"/>
      <c r="C58" s="284"/>
      <c r="D58" s="403" t="s">
        <v>670</v>
      </c>
      <c r="E58" s="403"/>
      <c r="F58" s="403"/>
      <c r="G58" s="403"/>
      <c r="H58" s="403"/>
      <c r="I58" s="403"/>
      <c r="J58" s="403"/>
      <c r="K58" s="280"/>
    </row>
    <row r="59" spans="2:11" ht="15" customHeight="1">
      <c r="B59" s="279"/>
      <c r="C59" s="284"/>
      <c r="D59" s="403" t="s">
        <v>671</v>
      </c>
      <c r="E59" s="403"/>
      <c r="F59" s="403"/>
      <c r="G59" s="403"/>
      <c r="H59" s="403"/>
      <c r="I59" s="403"/>
      <c r="J59" s="403"/>
      <c r="K59" s="280"/>
    </row>
    <row r="60" spans="2:11" ht="15" customHeight="1">
      <c r="B60" s="279"/>
      <c r="C60" s="284"/>
      <c r="D60" s="402" t="s">
        <v>672</v>
      </c>
      <c r="E60" s="402"/>
      <c r="F60" s="402"/>
      <c r="G60" s="402"/>
      <c r="H60" s="402"/>
      <c r="I60" s="402"/>
      <c r="J60" s="402"/>
      <c r="K60" s="280"/>
    </row>
    <row r="61" spans="2:11" ht="15" customHeight="1">
      <c r="B61" s="279"/>
      <c r="C61" s="284"/>
      <c r="D61" s="403" t="s">
        <v>673</v>
      </c>
      <c r="E61" s="403"/>
      <c r="F61" s="403"/>
      <c r="G61" s="403"/>
      <c r="H61" s="403"/>
      <c r="I61" s="403"/>
      <c r="J61" s="403"/>
      <c r="K61" s="280"/>
    </row>
    <row r="62" spans="2:11" ht="12.75" customHeight="1">
      <c r="B62" s="279"/>
      <c r="C62" s="284"/>
      <c r="D62" s="284"/>
      <c r="E62" s="287"/>
      <c r="F62" s="284"/>
      <c r="G62" s="284"/>
      <c r="H62" s="284"/>
      <c r="I62" s="284"/>
      <c r="J62" s="284"/>
      <c r="K62" s="280"/>
    </row>
    <row r="63" spans="2:11" ht="15" customHeight="1">
      <c r="B63" s="279"/>
      <c r="C63" s="284"/>
      <c r="D63" s="403" t="s">
        <v>674</v>
      </c>
      <c r="E63" s="403"/>
      <c r="F63" s="403"/>
      <c r="G63" s="403"/>
      <c r="H63" s="403"/>
      <c r="I63" s="403"/>
      <c r="J63" s="403"/>
      <c r="K63" s="280"/>
    </row>
    <row r="64" spans="2:11" ht="15" customHeight="1">
      <c r="B64" s="279"/>
      <c r="C64" s="284"/>
      <c r="D64" s="402" t="s">
        <v>675</v>
      </c>
      <c r="E64" s="402"/>
      <c r="F64" s="402"/>
      <c r="G64" s="402"/>
      <c r="H64" s="402"/>
      <c r="I64" s="402"/>
      <c r="J64" s="402"/>
      <c r="K64" s="280"/>
    </row>
    <row r="65" spans="2:11" ht="15" customHeight="1">
      <c r="B65" s="279"/>
      <c r="C65" s="284"/>
      <c r="D65" s="403" t="s">
        <v>676</v>
      </c>
      <c r="E65" s="403"/>
      <c r="F65" s="403"/>
      <c r="G65" s="403"/>
      <c r="H65" s="403"/>
      <c r="I65" s="403"/>
      <c r="J65" s="403"/>
      <c r="K65" s="280"/>
    </row>
    <row r="66" spans="2:11" ht="15" customHeight="1">
      <c r="B66" s="279"/>
      <c r="C66" s="284"/>
      <c r="D66" s="403" t="s">
        <v>677</v>
      </c>
      <c r="E66" s="403"/>
      <c r="F66" s="403"/>
      <c r="G66" s="403"/>
      <c r="H66" s="403"/>
      <c r="I66" s="403"/>
      <c r="J66" s="403"/>
      <c r="K66" s="280"/>
    </row>
    <row r="67" spans="2:11" ht="15" customHeight="1">
      <c r="B67" s="279"/>
      <c r="C67" s="284"/>
      <c r="D67" s="403" t="s">
        <v>678</v>
      </c>
      <c r="E67" s="403"/>
      <c r="F67" s="403"/>
      <c r="G67" s="403"/>
      <c r="H67" s="403"/>
      <c r="I67" s="403"/>
      <c r="J67" s="403"/>
      <c r="K67" s="280"/>
    </row>
    <row r="68" spans="2:11" ht="15" customHeight="1">
      <c r="B68" s="279"/>
      <c r="C68" s="284"/>
      <c r="D68" s="403" t="s">
        <v>679</v>
      </c>
      <c r="E68" s="403"/>
      <c r="F68" s="403"/>
      <c r="G68" s="403"/>
      <c r="H68" s="403"/>
      <c r="I68" s="403"/>
      <c r="J68" s="403"/>
      <c r="K68" s="280"/>
    </row>
    <row r="69" spans="2:11" ht="12.75" customHeight="1">
      <c r="B69" s="288"/>
      <c r="C69" s="289"/>
      <c r="D69" s="289"/>
      <c r="E69" s="289"/>
      <c r="F69" s="289"/>
      <c r="G69" s="289"/>
      <c r="H69" s="289"/>
      <c r="I69" s="289"/>
      <c r="J69" s="289"/>
      <c r="K69" s="290"/>
    </row>
    <row r="70" spans="2:11" ht="18.75" customHeight="1">
      <c r="B70" s="291"/>
      <c r="C70" s="291"/>
      <c r="D70" s="291"/>
      <c r="E70" s="291"/>
      <c r="F70" s="291"/>
      <c r="G70" s="291"/>
      <c r="H70" s="291"/>
      <c r="I70" s="291"/>
      <c r="J70" s="291"/>
      <c r="K70" s="292"/>
    </row>
    <row r="71" spans="2:11" ht="18.75" customHeight="1">
      <c r="B71" s="292"/>
      <c r="C71" s="292"/>
      <c r="D71" s="292"/>
      <c r="E71" s="292"/>
      <c r="F71" s="292"/>
      <c r="G71" s="292"/>
      <c r="H71" s="292"/>
      <c r="I71" s="292"/>
      <c r="J71" s="292"/>
      <c r="K71" s="292"/>
    </row>
    <row r="72" spans="2:11" ht="7.5" customHeight="1">
      <c r="B72" s="293"/>
      <c r="C72" s="294"/>
      <c r="D72" s="294"/>
      <c r="E72" s="294"/>
      <c r="F72" s="294"/>
      <c r="G72" s="294"/>
      <c r="H72" s="294"/>
      <c r="I72" s="294"/>
      <c r="J72" s="294"/>
      <c r="K72" s="295"/>
    </row>
    <row r="73" spans="2:11" ht="45" customHeight="1">
      <c r="B73" s="296"/>
      <c r="C73" s="401" t="s">
        <v>90</v>
      </c>
      <c r="D73" s="401"/>
      <c r="E73" s="401"/>
      <c r="F73" s="401"/>
      <c r="G73" s="401"/>
      <c r="H73" s="401"/>
      <c r="I73" s="401"/>
      <c r="J73" s="401"/>
      <c r="K73" s="297"/>
    </row>
    <row r="74" spans="2:11" ht="17.25" customHeight="1">
      <c r="B74" s="296"/>
      <c r="C74" s="298" t="s">
        <v>680</v>
      </c>
      <c r="D74" s="298"/>
      <c r="E74" s="298"/>
      <c r="F74" s="298" t="s">
        <v>681</v>
      </c>
      <c r="G74" s="299"/>
      <c r="H74" s="298" t="s">
        <v>116</v>
      </c>
      <c r="I74" s="298" t="s">
        <v>58</v>
      </c>
      <c r="J74" s="298" t="s">
        <v>682</v>
      </c>
      <c r="K74" s="297"/>
    </row>
    <row r="75" spans="2:11" ht="17.25" customHeight="1">
      <c r="B75" s="296"/>
      <c r="C75" s="300" t="s">
        <v>683</v>
      </c>
      <c r="D75" s="300"/>
      <c r="E75" s="300"/>
      <c r="F75" s="301" t="s">
        <v>684</v>
      </c>
      <c r="G75" s="302"/>
      <c r="H75" s="300"/>
      <c r="I75" s="300"/>
      <c r="J75" s="300" t="s">
        <v>685</v>
      </c>
      <c r="K75" s="297"/>
    </row>
    <row r="76" spans="2:11" ht="5.25" customHeight="1">
      <c r="B76" s="296"/>
      <c r="C76" s="303"/>
      <c r="D76" s="303"/>
      <c r="E76" s="303"/>
      <c r="F76" s="303"/>
      <c r="G76" s="304"/>
      <c r="H76" s="303"/>
      <c r="I76" s="303"/>
      <c r="J76" s="303"/>
      <c r="K76" s="297"/>
    </row>
    <row r="77" spans="2:11" ht="15" customHeight="1">
      <c r="B77" s="296"/>
      <c r="C77" s="286" t="s">
        <v>54</v>
      </c>
      <c r="D77" s="303"/>
      <c r="E77" s="303"/>
      <c r="F77" s="305" t="s">
        <v>686</v>
      </c>
      <c r="G77" s="304"/>
      <c r="H77" s="286" t="s">
        <v>687</v>
      </c>
      <c r="I77" s="286" t="s">
        <v>688</v>
      </c>
      <c r="J77" s="286">
        <v>20</v>
      </c>
      <c r="K77" s="297"/>
    </row>
    <row r="78" spans="2:11" ht="15" customHeight="1">
      <c r="B78" s="296"/>
      <c r="C78" s="286" t="s">
        <v>689</v>
      </c>
      <c r="D78" s="286"/>
      <c r="E78" s="286"/>
      <c r="F78" s="305" t="s">
        <v>686</v>
      </c>
      <c r="G78" s="304"/>
      <c r="H78" s="286" t="s">
        <v>690</v>
      </c>
      <c r="I78" s="286" t="s">
        <v>688</v>
      </c>
      <c r="J78" s="286">
        <v>120</v>
      </c>
      <c r="K78" s="297"/>
    </row>
    <row r="79" spans="2:11" ht="15" customHeight="1">
      <c r="B79" s="306"/>
      <c r="C79" s="286" t="s">
        <v>691</v>
      </c>
      <c r="D79" s="286"/>
      <c r="E79" s="286"/>
      <c r="F79" s="305" t="s">
        <v>692</v>
      </c>
      <c r="G79" s="304"/>
      <c r="H79" s="286" t="s">
        <v>693</v>
      </c>
      <c r="I79" s="286" t="s">
        <v>688</v>
      </c>
      <c r="J79" s="286">
        <v>50</v>
      </c>
      <c r="K79" s="297"/>
    </row>
    <row r="80" spans="2:11" ht="15" customHeight="1">
      <c r="B80" s="306"/>
      <c r="C80" s="286" t="s">
        <v>694</v>
      </c>
      <c r="D80" s="286"/>
      <c r="E80" s="286"/>
      <c r="F80" s="305" t="s">
        <v>686</v>
      </c>
      <c r="G80" s="304"/>
      <c r="H80" s="286" t="s">
        <v>695</v>
      </c>
      <c r="I80" s="286" t="s">
        <v>696</v>
      </c>
      <c r="J80" s="286"/>
      <c r="K80" s="297"/>
    </row>
    <row r="81" spans="2:11" ht="15" customHeight="1">
      <c r="B81" s="306"/>
      <c r="C81" s="307" t="s">
        <v>697</v>
      </c>
      <c r="D81" s="307"/>
      <c r="E81" s="307"/>
      <c r="F81" s="308" t="s">
        <v>692</v>
      </c>
      <c r="G81" s="307"/>
      <c r="H81" s="307" t="s">
        <v>698</v>
      </c>
      <c r="I81" s="307" t="s">
        <v>688</v>
      </c>
      <c r="J81" s="307">
        <v>15</v>
      </c>
      <c r="K81" s="297"/>
    </row>
    <row r="82" spans="2:11" ht="15" customHeight="1">
      <c r="B82" s="306"/>
      <c r="C82" s="307" t="s">
        <v>699</v>
      </c>
      <c r="D82" s="307"/>
      <c r="E82" s="307"/>
      <c r="F82" s="308" t="s">
        <v>692</v>
      </c>
      <c r="G82" s="307"/>
      <c r="H82" s="307" t="s">
        <v>700</v>
      </c>
      <c r="I82" s="307" t="s">
        <v>688</v>
      </c>
      <c r="J82" s="307">
        <v>15</v>
      </c>
      <c r="K82" s="297"/>
    </row>
    <row r="83" spans="2:11" ht="15" customHeight="1">
      <c r="B83" s="306"/>
      <c r="C83" s="307" t="s">
        <v>701</v>
      </c>
      <c r="D83" s="307"/>
      <c r="E83" s="307"/>
      <c r="F83" s="308" t="s">
        <v>692</v>
      </c>
      <c r="G83" s="307"/>
      <c r="H83" s="307" t="s">
        <v>702</v>
      </c>
      <c r="I83" s="307" t="s">
        <v>688</v>
      </c>
      <c r="J83" s="307">
        <v>20</v>
      </c>
      <c r="K83" s="297"/>
    </row>
    <row r="84" spans="2:11" ht="15" customHeight="1">
      <c r="B84" s="306"/>
      <c r="C84" s="307" t="s">
        <v>703</v>
      </c>
      <c r="D84" s="307"/>
      <c r="E84" s="307"/>
      <c r="F84" s="308" t="s">
        <v>692</v>
      </c>
      <c r="G84" s="307"/>
      <c r="H84" s="307" t="s">
        <v>704</v>
      </c>
      <c r="I84" s="307" t="s">
        <v>688</v>
      </c>
      <c r="J84" s="307">
        <v>20</v>
      </c>
      <c r="K84" s="297"/>
    </row>
    <row r="85" spans="2:11" ht="15" customHeight="1">
      <c r="B85" s="306"/>
      <c r="C85" s="286" t="s">
        <v>705</v>
      </c>
      <c r="D85" s="286"/>
      <c r="E85" s="286"/>
      <c r="F85" s="305" t="s">
        <v>692</v>
      </c>
      <c r="G85" s="304"/>
      <c r="H85" s="286" t="s">
        <v>706</v>
      </c>
      <c r="I85" s="286" t="s">
        <v>688</v>
      </c>
      <c r="J85" s="286">
        <v>50</v>
      </c>
      <c r="K85" s="297"/>
    </row>
    <row r="86" spans="2:11" ht="15" customHeight="1">
      <c r="B86" s="306"/>
      <c r="C86" s="286" t="s">
        <v>707</v>
      </c>
      <c r="D86" s="286"/>
      <c r="E86" s="286"/>
      <c r="F86" s="305" t="s">
        <v>692</v>
      </c>
      <c r="G86" s="304"/>
      <c r="H86" s="286" t="s">
        <v>708</v>
      </c>
      <c r="I86" s="286" t="s">
        <v>688</v>
      </c>
      <c r="J86" s="286">
        <v>20</v>
      </c>
      <c r="K86" s="297"/>
    </row>
    <row r="87" spans="2:11" ht="15" customHeight="1">
      <c r="B87" s="306"/>
      <c r="C87" s="286" t="s">
        <v>709</v>
      </c>
      <c r="D87" s="286"/>
      <c r="E87" s="286"/>
      <c r="F87" s="305" t="s">
        <v>692</v>
      </c>
      <c r="G87" s="304"/>
      <c r="H87" s="286" t="s">
        <v>710</v>
      </c>
      <c r="I87" s="286" t="s">
        <v>688</v>
      </c>
      <c r="J87" s="286">
        <v>20</v>
      </c>
      <c r="K87" s="297"/>
    </row>
    <row r="88" spans="2:11" ht="15" customHeight="1">
      <c r="B88" s="306"/>
      <c r="C88" s="286" t="s">
        <v>711</v>
      </c>
      <c r="D88" s="286"/>
      <c r="E88" s="286"/>
      <c r="F88" s="305" t="s">
        <v>692</v>
      </c>
      <c r="G88" s="304"/>
      <c r="H88" s="286" t="s">
        <v>712</v>
      </c>
      <c r="I88" s="286" t="s">
        <v>688</v>
      </c>
      <c r="J88" s="286">
        <v>50</v>
      </c>
      <c r="K88" s="297"/>
    </row>
    <row r="89" spans="2:11" ht="15" customHeight="1">
      <c r="B89" s="306"/>
      <c r="C89" s="286" t="s">
        <v>713</v>
      </c>
      <c r="D89" s="286"/>
      <c r="E89" s="286"/>
      <c r="F89" s="305" t="s">
        <v>692</v>
      </c>
      <c r="G89" s="304"/>
      <c r="H89" s="286" t="s">
        <v>713</v>
      </c>
      <c r="I89" s="286" t="s">
        <v>688</v>
      </c>
      <c r="J89" s="286">
        <v>50</v>
      </c>
      <c r="K89" s="297"/>
    </row>
    <row r="90" spans="2:11" ht="15" customHeight="1">
      <c r="B90" s="306"/>
      <c r="C90" s="286" t="s">
        <v>121</v>
      </c>
      <c r="D90" s="286"/>
      <c r="E90" s="286"/>
      <c r="F90" s="305" t="s">
        <v>692</v>
      </c>
      <c r="G90" s="304"/>
      <c r="H90" s="286" t="s">
        <v>714</v>
      </c>
      <c r="I90" s="286" t="s">
        <v>688</v>
      </c>
      <c r="J90" s="286">
        <v>255</v>
      </c>
      <c r="K90" s="297"/>
    </row>
    <row r="91" spans="2:11" ht="15" customHeight="1">
      <c r="B91" s="306"/>
      <c r="C91" s="286" t="s">
        <v>715</v>
      </c>
      <c r="D91" s="286"/>
      <c r="E91" s="286"/>
      <c r="F91" s="305" t="s">
        <v>686</v>
      </c>
      <c r="G91" s="304"/>
      <c r="H91" s="286" t="s">
        <v>716</v>
      </c>
      <c r="I91" s="286" t="s">
        <v>717</v>
      </c>
      <c r="J91" s="286"/>
      <c r="K91" s="297"/>
    </row>
    <row r="92" spans="2:11" ht="15" customHeight="1">
      <c r="B92" s="306"/>
      <c r="C92" s="286" t="s">
        <v>718</v>
      </c>
      <c r="D92" s="286"/>
      <c r="E92" s="286"/>
      <c r="F92" s="305" t="s">
        <v>686</v>
      </c>
      <c r="G92" s="304"/>
      <c r="H92" s="286" t="s">
        <v>719</v>
      </c>
      <c r="I92" s="286" t="s">
        <v>720</v>
      </c>
      <c r="J92" s="286"/>
      <c r="K92" s="297"/>
    </row>
    <row r="93" spans="2:11" ht="15" customHeight="1">
      <c r="B93" s="306"/>
      <c r="C93" s="286" t="s">
        <v>721</v>
      </c>
      <c r="D93" s="286"/>
      <c r="E93" s="286"/>
      <c r="F93" s="305" t="s">
        <v>686</v>
      </c>
      <c r="G93" s="304"/>
      <c r="H93" s="286" t="s">
        <v>721</v>
      </c>
      <c r="I93" s="286" t="s">
        <v>720</v>
      </c>
      <c r="J93" s="286"/>
      <c r="K93" s="297"/>
    </row>
    <row r="94" spans="2:11" ht="15" customHeight="1">
      <c r="B94" s="306"/>
      <c r="C94" s="286" t="s">
        <v>39</v>
      </c>
      <c r="D94" s="286"/>
      <c r="E94" s="286"/>
      <c r="F94" s="305" t="s">
        <v>686</v>
      </c>
      <c r="G94" s="304"/>
      <c r="H94" s="286" t="s">
        <v>722</v>
      </c>
      <c r="I94" s="286" t="s">
        <v>720</v>
      </c>
      <c r="J94" s="286"/>
      <c r="K94" s="297"/>
    </row>
    <row r="95" spans="2:11" ht="15" customHeight="1">
      <c r="B95" s="306"/>
      <c r="C95" s="286" t="s">
        <v>49</v>
      </c>
      <c r="D95" s="286"/>
      <c r="E95" s="286"/>
      <c r="F95" s="305" t="s">
        <v>686</v>
      </c>
      <c r="G95" s="304"/>
      <c r="H95" s="286" t="s">
        <v>723</v>
      </c>
      <c r="I95" s="286" t="s">
        <v>720</v>
      </c>
      <c r="J95" s="286"/>
      <c r="K95" s="297"/>
    </row>
    <row r="96" spans="2:11" ht="15" customHeight="1">
      <c r="B96" s="309"/>
      <c r="C96" s="310"/>
      <c r="D96" s="310"/>
      <c r="E96" s="310"/>
      <c r="F96" s="310"/>
      <c r="G96" s="310"/>
      <c r="H96" s="310"/>
      <c r="I96" s="310"/>
      <c r="J96" s="310"/>
      <c r="K96" s="311"/>
    </row>
    <row r="97" spans="2:11" ht="18.75" customHeight="1">
      <c r="B97" s="312"/>
      <c r="C97" s="313"/>
      <c r="D97" s="313"/>
      <c r="E97" s="313"/>
      <c r="F97" s="313"/>
      <c r="G97" s="313"/>
      <c r="H97" s="313"/>
      <c r="I97" s="313"/>
      <c r="J97" s="313"/>
      <c r="K97" s="312"/>
    </row>
    <row r="98" spans="2:11" ht="18.75" customHeight="1">
      <c r="B98" s="292"/>
      <c r="C98" s="292"/>
      <c r="D98" s="292"/>
      <c r="E98" s="292"/>
      <c r="F98" s="292"/>
      <c r="G98" s="292"/>
      <c r="H98" s="292"/>
      <c r="I98" s="292"/>
      <c r="J98" s="292"/>
      <c r="K98" s="292"/>
    </row>
    <row r="99" spans="2:11" ht="7.5" customHeight="1">
      <c r="B99" s="293"/>
      <c r="C99" s="294"/>
      <c r="D99" s="294"/>
      <c r="E99" s="294"/>
      <c r="F99" s="294"/>
      <c r="G99" s="294"/>
      <c r="H99" s="294"/>
      <c r="I99" s="294"/>
      <c r="J99" s="294"/>
      <c r="K99" s="295"/>
    </row>
    <row r="100" spans="2:11" ht="45" customHeight="1">
      <c r="B100" s="296"/>
      <c r="C100" s="401" t="s">
        <v>724</v>
      </c>
      <c r="D100" s="401"/>
      <c r="E100" s="401"/>
      <c r="F100" s="401"/>
      <c r="G100" s="401"/>
      <c r="H100" s="401"/>
      <c r="I100" s="401"/>
      <c r="J100" s="401"/>
      <c r="K100" s="297"/>
    </row>
    <row r="101" spans="2:11" ht="17.25" customHeight="1">
      <c r="B101" s="296"/>
      <c r="C101" s="298" t="s">
        <v>680</v>
      </c>
      <c r="D101" s="298"/>
      <c r="E101" s="298"/>
      <c r="F101" s="298" t="s">
        <v>681</v>
      </c>
      <c r="G101" s="299"/>
      <c r="H101" s="298" t="s">
        <v>116</v>
      </c>
      <c r="I101" s="298" t="s">
        <v>58</v>
      </c>
      <c r="J101" s="298" t="s">
        <v>682</v>
      </c>
      <c r="K101" s="297"/>
    </row>
    <row r="102" spans="2:11" ht="17.25" customHeight="1">
      <c r="B102" s="296"/>
      <c r="C102" s="300" t="s">
        <v>683</v>
      </c>
      <c r="D102" s="300"/>
      <c r="E102" s="300"/>
      <c r="F102" s="301" t="s">
        <v>684</v>
      </c>
      <c r="G102" s="302"/>
      <c r="H102" s="300"/>
      <c r="I102" s="300"/>
      <c r="J102" s="300" t="s">
        <v>685</v>
      </c>
      <c r="K102" s="297"/>
    </row>
    <row r="103" spans="2:11" ht="5.25" customHeight="1">
      <c r="B103" s="296"/>
      <c r="C103" s="298"/>
      <c r="D103" s="298"/>
      <c r="E103" s="298"/>
      <c r="F103" s="298"/>
      <c r="G103" s="314"/>
      <c r="H103" s="298"/>
      <c r="I103" s="298"/>
      <c r="J103" s="298"/>
      <c r="K103" s="297"/>
    </row>
    <row r="104" spans="2:11" ht="15" customHeight="1">
      <c r="B104" s="296"/>
      <c r="C104" s="286" t="s">
        <v>54</v>
      </c>
      <c r="D104" s="303"/>
      <c r="E104" s="303"/>
      <c r="F104" s="305" t="s">
        <v>686</v>
      </c>
      <c r="G104" s="314"/>
      <c r="H104" s="286" t="s">
        <v>725</v>
      </c>
      <c r="I104" s="286" t="s">
        <v>688</v>
      </c>
      <c r="J104" s="286">
        <v>20</v>
      </c>
      <c r="K104" s="297"/>
    </row>
    <row r="105" spans="2:11" ht="15" customHeight="1">
      <c r="B105" s="296"/>
      <c r="C105" s="286" t="s">
        <v>689</v>
      </c>
      <c r="D105" s="286"/>
      <c r="E105" s="286"/>
      <c r="F105" s="305" t="s">
        <v>686</v>
      </c>
      <c r="G105" s="286"/>
      <c r="H105" s="286" t="s">
        <v>725</v>
      </c>
      <c r="I105" s="286" t="s">
        <v>688</v>
      </c>
      <c r="J105" s="286">
        <v>120</v>
      </c>
      <c r="K105" s="297"/>
    </row>
    <row r="106" spans="2:11" ht="15" customHeight="1">
      <c r="B106" s="306"/>
      <c r="C106" s="286" t="s">
        <v>691</v>
      </c>
      <c r="D106" s="286"/>
      <c r="E106" s="286"/>
      <c r="F106" s="305" t="s">
        <v>692</v>
      </c>
      <c r="G106" s="286"/>
      <c r="H106" s="286" t="s">
        <v>725</v>
      </c>
      <c r="I106" s="286" t="s">
        <v>688</v>
      </c>
      <c r="J106" s="286">
        <v>50</v>
      </c>
      <c r="K106" s="297"/>
    </row>
    <row r="107" spans="2:11" ht="15" customHeight="1">
      <c r="B107" s="306"/>
      <c r="C107" s="286" t="s">
        <v>694</v>
      </c>
      <c r="D107" s="286"/>
      <c r="E107" s="286"/>
      <c r="F107" s="305" t="s">
        <v>686</v>
      </c>
      <c r="G107" s="286"/>
      <c r="H107" s="286" t="s">
        <v>725</v>
      </c>
      <c r="I107" s="286" t="s">
        <v>696</v>
      </c>
      <c r="J107" s="286"/>
      <c r="K107" s="297"/>
    </row>
    <row r="108" spans="2:11" ht="15" customHeight="1">
      <c r="B108" s="306"/>
      <c r="C108" s="286" t="s">
        <v>705</v>
      </c>
      <c r="D108" s="286"/>
      <c r="E108" s="286"/>
      <c r="F108" s="305" t="s">
        <v>692</v>
      </c>
      <c r="G108" s="286"/>
      <c r="H108" s="286" t="s">
        <v>725</v>
      </c>
      <c r="I108" s="286" t="s">
        <v>688</v>
      </c>
      <c r="J108" s="286">
        <v>50</v>
      </c>
      <c r="K108" s="297"/>
    </row>
    <row r="109" spans="2:11" ht="15" customHeight="1">
      <c r="B109" s="306"/>
      <c r="C109" s="286" t="s">
        <v>713</v>
      </c>
      <c r="D109" s="286"/>
      <c r="E109" s="286"/>
      <c r="F109" s="305" t="s">
        <v>692</v>
      </c>
      <c r="G109" s="286"/>
      <c r="H109" s="286" t="s">
        <v>725</v>
      </c>
      <c r="I109" s="286" t="s">
        <v>688</v>
      </c>
      <c r="J109" s="286">
        <v>50</v>
      </c>
      <c r="K109" s="297"/>
    </row>
    <row r="110" spans="2:11" ht="15" customHeight="1">
      <c r="B110" s="306"/>
      <c r="C110" s="286" t="s">
        <v>711</v>
      </c>
      <c r="D110" s="286"/>
      <c r="E110" s="286"/>
      <c r="F110" s="305" t="s">
        <v>692</v>
      </c>
      <c r="G110" s="286"/>
      <c r="H110" s="286" t="s">
        <v>725</v>
      </c>
      <c r="I110" s="286" t="s">
        <v>688</v>
      </c>
      <c r="J110" s="286">
        <v>50</v>
      </c>
      <c r="K110" s="297"/>
    </row>
    <row r="111" spans="2:11" ht="15" customHeight="1">
      <c r="B111" s="306"/>
      <c r="C111" s="286" t="s">
        <v>54</v>
      </c>
      <c r="D111" s="286"/>
      <c r="E111" s="286"/>
      <c r="F111" s="305" t="s">
        <v>686</v>
      </c>
      <c r="G111" s="286"/>
      <c r="H111" s="286" t="s">
        <v>726</v>
      </c>
      <c r="I111" s="286" t="s">
        <v>688</v>
      </c>
      <c r="J111" s="286">
        <v>20</v>
      </c>
      <c r="K111" s="297"/>
    </row>
    <row r="112" spans="2:11" ht="15" customHeight="1">
      <c r="B112" s="306"/>
      <c r="C112" s="286" t="s">
        <v>727</v>
      </c>
      <c r="D112" s="286"/>
      <c r="E112" s="286"/>
      <c r="F112" s="305" t="s">
        <v>686</v>
      </c>
      <c r="G112" s="286"/>
      <c r="H112" s="286" t="s">
        <v>728</v>
      </c>
      <c r="I112" s="286" t="s">
        <v>688</v>
      </c>
      <c r="J112" s="286">
        <v>120</v>
      </c>
      <c r="K112" s="297"/>
    </row>
    <row r="113" spans="2:11" ht="15" customHeight="1">
      <c r="B113" s="306"/>
      <c r="C113" s="286" t="s">
        <v>39</v>
      </c>
      <c r="D113" s="286"/>
      <c r="E113" s="286"/>
      <c r="F113" s="305" t="s">
        <v>686</v>
      </c>
      <c r="G113" s="286"/>
      <c r="H113" s="286" t="s">
        <v>729</v>
      </c>
      <c r="I113" s="286" t="s">
        <v>720</v>
      </c>
      <c r="J113" s="286"/>
      <c r="K113" s="297"/>
    </row>
    <row r="114" spans="2:11" ht="15" customHeight="1">
      <c r="B114" s="306"/>
      <c r="C114" s="286" t="s">
        <v>49</v>
      </c>
      <c r="D114" s="286"/>
      <c r="E114" s="286"/>
      <c r="F114" s="305" t="s">
        <v>686</v>
      </c>
      <c r="G114" s="286"/>
      <c r="H114" s="286" t="s">
        <v>730</v>
      </c>
      <c r="I114" s="286" t="s">
        <v>720</v>
      </c>
      <c r="J114" s="286"/>
      <c r="K114" s="297"/>
    </row>
    <row r="115" spans="2:11" ht="15" customHeight="1">
      <c r="B115" s="306"/>
      <c r="C115" s="286" t="s">
        <v>58</v>
      </c>
      <c r="D115" s="286"/>
      <c r="E115" s="286"/>
      <c r="F115" s="305" t="s">
        <v>686</v>
      </c>
      <c r="G115" s="286"/>
      <c r="H115" s="286" t="s">
        <v>731</v>
      </c>
      <c r="I115" s="286" t="s">
        <v>732</v>
      </c>
      <c r="J115" s="286"/>
      <c r="K115" s="297"/>
    </row>
    <row r="116" spans="2:11" ht="15" customHeight="1">
      <c r="B116" s="309"/>
      <c r="C116" s="315"/>
      <c r="D116" s="315"/>
      <c r="E116" s="315"/>
      <c r="F116" s="315"/>
      <c r="G116" s="315"/>
      <c r="H116" s="315"/>
      <c r="I116" s="315"/>
      <c r="J116" s="315"/>
      <c r="K116" s="311"/>
    </row>
    <row r="117" spans="2:11" ht="18.75" customHeight="1">
      <c r="B117" s="316"/>
      <c r="C117" s="282"/>
      <c r="D117" s="282"/>
      <c r="E117" s="282"/>
      <c r="F117" s="317"/>
      <c r="G117" s="282"/>
      <c r="H117" s="282"/>
      <c r="I117" s="282"/>
      <c r="J117" s="282"/>
      <c r="K117" s="316"/>
    </row>
    <row r="118" spans="2:11" ht="18.75" customHeight="1">
      <c r="B118" s="292"/>
      <c r="C118" s="292"/>
      <c r="D118" s="292"/>
      <c r="E118" s="292"/>
      <c r="F118" s="292"/>
      <c r="G118" s="292"/>
      <c r="H118" s="292"/>
      <c r="I118" s="292"/>
      <c r="J118" s="292"/>
      <c r="K118" s="292"/>
    </row>
    <row r="119" spans="2:11" ht="7.5" customHeight="1">
      <c r="B119" s="318"/>
      <c r="C119" s="319"/>
      <c r="D119" s="319"/>
      <c r="E119" s="319"/>
      <c r="F119" s="319"/>
      <c r="G119" s="319"/>
      <c r="H119" s="319"/>
      <c r="I119" s="319"/>
      <c r="J119" s="319"/>
      <c r="K119" s="320"/>
    </row>
    <row r="120" spans="2:11" ht="45" customHeight="1">
      <c r="B120" s="321"/>
      <c r="C120" s="400" t="s">
        <v>733</v>
      </c>
      <c r="D120" s="400"/>
      <c r="E120" s="400"/>
      <c r="F120" s="400"/>
      <c r="G120" s="400"/>
      <c r="H120" s="400"/>
      <c r="I120" s="400"/>
      <c r="J120" s="400"/>
      <c r="K120" s="322"/>
    </row>
    <row r="121" spans="2:11" ht="17.25" customHeight="1">
      <c r="B121" s="323"/>
      <c r="C121" s="298" t="s">
        <v>680</v>
      </c>
      <c r="D121" s="298"/>
      <c r="E121" s="298"/>
      <c r="F121" s="298" t="s">
        <v>681</v>
      </c>
      <c r="G121" s="299"/>
      <c r="H121" s="298" t="s">
        <v>116</v>
      </c>
      <c r="I121" s="298" t="s">
        <v>58</v>
      </c>
      <c r="J121" s="298" t="s">
        <v>682</v>
      </c>
      <c r="K121" s="324"/>
    </row>
    <row r="122" spans="2:11" ht="17.25" customHeight="1">
      <c r="B122" s="323"/>
      <c r="C122" s="300" t="s">
        <v>683</v>
      </c>
      <c r="D122" s="300"/>
      <c r="E122" s="300"/>
      <c r="F122" s="301" t="s">
        <v>684</v>
      </c>
      <c r="G122" s="302"/>
      <c r="H122" s="300"/>
      <c r="I122" s="300"/>
      <c r="J122" s="300" t="s">
        <v>685</v>
      </c>
      <c r="K122" s="324"/>
    </row>
    <row r="123" spans="2:11" ht="5.25" customHeight="1">
      <c r="B123" s="325"/>
      <c r="C123" s="303"/>
      <c r="D123" s="303"/>
      <c r="E123" s="303"/>
      <c r="F123" s="303"/>
      <c r="G123" s="286"/>
      <c r="H123" s="303"/>
      <c r="I123" s="303"/>
      <c r="J123" s="303"/>
      <c r="K123" s="326"/>
    </row>
    <row r="124" spans="2:11" ht="15" customHeight="1">
      <c r="B124" s="325"/>
      <c r="C124" s="286" t="s">
        <v>689</v>
      </c>
      <c r="D124" s="303"/>
      <c r="E124" s="303"/>
      <c r="F124" s="305" t="s">
        <v>686</v>
      </c>
      <c r="G124" s="286"/>
      <c r="H124" s="286" t="s">
        <v>725</v>
      </c>
      <c r="I124" s="286" t="s">
        <v>688</v>
      </c>
      <c r="J124" s="286">
        <v>120</v>
      </c>
      <c r="K124" s="327"/>
    </row>
    <row r="125" spans="2:11" ht="15" customHeight="1">
      <c r="B125" s="325"/>
      <c r="C125" s="286" t="s">
        <v>734</v>
      </c>
      <c r="D125" s="286"/>
      <c r="E125" s="286"/>
      <c r="F125" s="305" t="s">
        <v>686</v>
      </c>
      <c r="G125" s="286"/>
      <c r="H125" s="286" t="s">
        <v>735</v>
      </c>
      <c r="I125" s="286" t="s">
        <v>688</v>
      </c>
      <c r="J125" s="286" t="s">
        <v>736</v>
      </c>
      <c r="K125" s="327"/>
    </row>
    <row r="126" spans="2:11" ht="15" customHeight="1">
      <c r="B126" s="325"/>
      <c r="C126" s="286" t="s">
        <v>635</v>
      </c>
      <c r="D126" s="286"/>
      <c r="E126" s="286"/>
      <c r="F126" s="305" t="s">
        <v>686</v>
      </c>
      <c r="G126" s="286"/>
      <c r="H126" s="286" t="s">
        <v>737</v>
      </c>
      <c r="I126" s="286" t="s">
        <v>688</v>
      </c>
      <c r="J126" s="286" t="s">
        <v>736</v>
      </c>
      <c r="K126" s="327"/>
    </row>
    <row r="127" spans="2:11" ht="15" customHeight="1">
      <c r="B127" s="325"/>
      <c r="C127" s="286" t="s">
        <v>697</v>
      </c>
      <c r="D127" s="286"/>
      <c r="E127" s="286"/>
      <c r="F127" s="305" t="s">
        <v>692</v>
      </c>
      <c r="G127" s="286"/>
      <c r="H127" s="286" t="s">
        <v>698</v>
      </c>
      <c r="I127" s="286" t="s">
        <v>688</v>
      </c>
      <c r="J127" s="286">
        <v>15</v>
      </c>
      <c r="K127" s="327"/>
    </row>
    <row r="128" spans="2:11" ht="15" customHeight="1">
      <c r="B128" s="325"/>
      <c r="C128" s="307" t="s">
        <v>699</v>
      </c>
      <c r="D128" s="307"/>
      <c r="E128" s="307"/>
      <c r="F128" s="308" t="s">
        <v>692</v>
      </c>
      <c r="G128" s="307"/>
      <c r="H128" s="307" t="s">
        <v>700</v>
      </c>
      <c r="I128" s="307" t="s">
        <v>688</v>
      </c>
      <c r="J128" s="307">
        <v>15</v>
      </c>
      <c r="K128" s="327"/>
    </row>
    <row r="129" spans="2:11" ht="15" customHeight="1">
      <c r="B129" s="325"/>
      <c r="C129" s="307" t="s">
        <v>701</v>
      </c>
      <c r="D129" s="307"/>
      <c r="E129" s="307"/>
      <c r="F129" s="308" t="s">
        <v>692</v>
      </c>
      <c r="G129" s="307"/>
      <c r="H129" s="307" t="s">
        <v>702</v>
      </c>
      <c r="I129" s="307" t="s">
        <v>688</v>
      </c>
      <c r="J129" s="307">
        <v>20</v>
      </c>
      <c r="K129" s="327"/>
    </row>
    <row r="130" spans="2:11" ht="15" customHeight="1">
      <c r="B130" s="325"/>
      <c r="C130" s="307" t="s">
        <v>703</v>
      </c>
      <c r="D130" s="307"/>
      <c r="E130" s="307"/>
      <c r="F130" s="308" t="s">
        <v>692</v>
      </c>
      <c r="G130" s="307"/>
      <c r="H130" s="307" t="s">
        <v>704</v>
      </c>
      <c r="I130" s="307" t="s">
        <v>688</v>
      </c>
      <c r="J130" s="307">
        <v>20</v>
      </c>
      <c r="K130" s="327"/>
    </row>
    <row r="131" spans="2:11" ht="15" customHeight="1">
      <c r="B131" s="325"/>
      <c r="C131" s="286" t="s">
        <v>691</v>
      </c>
      <c r="D131" s="286"/>
      <c r="E131" s="286"/>
      <c r="F131" s="305" t="s">
        <v>692</v>
      </c>
      <c r="G131" s="286"/>
      <c r="H131" s="286" t="s">
        <v>725</v>
      </c>
      <c r="I131" s="286" t="s">
        <v>688</v>
      </c>
      <c r="J131" s="286">
        <v>50</v>
      </c>
      <c r="K131" s="327"/>
    </row>
    <row r="132" spans="2:11" ht="15" customHeight="1">
      <c r="B132" s="325"/>
      <c r="C132" s="286" t="s">
        <v>705</v>
      </c>
      <c r="D132" s="286"/>
      <c r="E132" s="286"/>
      <c r="F132" s="305" t="s">
        <v>692</v>
      </c>
      <c r="G132" s="286"/>
      <c r="H132" s="286" t="s">
        <v>725</v>
      </c>
      <c r="I132" s="286" t="s">
        <v>688</v>
      </c>
      <c r="J132" s="286">
        <v>50</v>
      </c>
      <c r="K132" s="327"/>
    </row>
    <row r="133" spans="2:11" ht="15" customHeight="1">
      <c r="B133" s="325"/>
      <c r="C133" s="286" t="s">
        <v>711</v>
      </c>
      <c r="D133" s="286"/>
      <c r="E133" s="286"/>
      <c r="F133" s="305" t="s">
        <v>692</v>
      </c>
      <c r="G133" s="286"/>
      <c r="H133" s="286" t="s">
        <v>725</v>
      </c>
      <c r="I133" s="286" t="s">
        <v>688</v>
      </c>
      <c r="J133" s="286">
        <v>50</v>
      </c>
      <c r="K133" s="327"/>
    </row>
    <row r="134" spans="2:11" ht="15" customHeight="1">
      <c r="B134" s="325"/>
      <c r="C134" s="286" t="s">
        <v>713</v>
      </c>
      <c r="D134" s="286"/>
      <c r="E134" s="286"/>
      <c r="F134" s="305" t="s">
        <v>692</v>
      </c>
      <c r="G134" s="286"/>
      <c r="H134" s="286" t="s">
        <v>725</v>
      </c>
      <c r="I134" s="286" t="s">
        <v>688</v>
      </c>
      <c r="J134" s="286">
        <v>50</v>
      </c>
      <c r="K134" s="327"/>
    </row>
    <row r="135" spans="2:11" ht="15" customHeight="1">
      <c r="B135" s="325"/>
      <c r="C135" s="286" t="s">
        <v>121</v>
      </c>
      <c r="D135" s="286"/>
      <c r="E135" s="286"/>
      <c r="F135" s="305" t="s">
        <v>692</v>
      </c>
      <c r="G135" s="286"/>
      <c r="H135" s="286" t="s">
        <v>738</v>
      </c>
      <c r="I135" s="286" t="s">
        <v>688</v>
      </c>
      <c r="J135" s="286">
        <v>255</v>
      </c>
      <c r="K135" s="327"/>
    </row>
    <row r="136" spans="2:11" ht="15" customHeight="1">
      <c r="B136" s="325"/>
      <c r="C136" s="286" t="s">
        <v>715</v>
      </c>
      <c r="D136" s="286"/>
      <c r="E136" s="286"/>
      <c r="F136" s="305" t="s">
        <v>686</v>
      </c>
      <c r="G136" s="286"/>
      <c r="H136" s="286" t="s">
        <v>739</v>
      </c>
      <c r="I136" s="286" t="s">
        <v>717</v>
      </c>
      <c r="J136" s="286"/>
      <c r="K136" s="327"/>
    </row>
    <row r="137" spans="2:11" ht="15" customHeight="1">
      <c r="B137" s="325"/>
      <c r="C137" s="286" t="s">
        <v>718</v>
      </c>
      <c r="D137" s="286"/>
      <c r="E137" s="286"/>
      <c r="F137" s="305" t="s">
        <v>686</v>
      </c>
      <c r="G137" s="286"/>
      <c r="H137" s="286" t="s">
        <v>740</v>
      </c>
      <c r="I137" s="286" t="s">
        <v>720</v>
      </c>
      <c r="J137" s="286"/>
      <c r="K137" s="327"/>
    </row>
    <row r="138" spans="2:11" ht="15" customHeight="1">
      <c r="B138" s="325"/>
      <c r="C138" s="286" t="s">
        <v>721</v>
      </c>
      <c r="D138" s="286"/>
      <c r="E138" s="286"/>
      <c r="F138" s="305" t="s">
        <v>686</v>
      </c>
      <c r="G138" s="286"/>
      <c r="H138" s="286" t="s">
        <v>721</v>
      </c>
      <c r="I138" s="286" t="s">
        <v>720</v>
      </c>
      <c r="J138" s="286"/>
      <c r="K138" s="327"/>
    </row>
    <row r="139" spans="2:11" ht="15" customHeight="1">
      <c r="B139" s="325"/>
      <c r="C139" s="286" t="s">
        <v>39</v>
      </c>
      <c r="D139" s="286"/>
      <c r="E139" s="286"/>
      <c r="F139" s="305" t="s">
        <v>686</v>
      </c>
      <c r="G139" s="286"/>
      <c r="H139" s="286" t="s">
        <v>741</v>
      </c>
      <c r="I139" s="286" t="s">
        <v>720</v>
      </c>
      <c r="J139" s="286"/>
      <c r="K139" s="327"/>
    </row>
    <row r="140" spans="2:11" ht="15" customHeight="1">
      <c r="B140" s="325"/>
      <c r="C140" s="286" t="s">
        <v>742</v>
      </c>
      <c r="D140" s="286"/>
      <c r="E140" s="286"/>
      <c r="F140" s="305" t="s">
        <v>686</v>
      </c>
      <c r="G140" s="286"/>
      <c r="H140" s="286" t="s">
        <v>743</v>
      </c>
      <c r="I140" s="286" t="s">
        <v>720</v>
      </c>
      <c r="J140" s="286"/>
      <c r="K140" s="327"/>
    </row>
    <row r="141" spans="2:11" ht="15" customHeight="1">
      <c r="B141" s="328"/>
      <c r="C141" s="329"/>
      <c r="D141" s="329"/>
      <c r="E141" s="329"/>
      <c r="F141" s="329"/>
      <c r="G141" s="329"/>
      <c r="H141" s="329"/>
      <c r="I141" s="329"/>
      <c r="J141" s="329"/>
      <c r="K141" s="330"/>
    </row>
    <row r="142" spans="2:11" ht="18.75" customHeight="1">
      <c r="B142" s="282"/>
      <c r="C142" s="282"/>
      <c r="D142" s="282"/>
      <c r="E142" s="282"/>
      <c r="F142" s="317"/>
      <c r="G142" s="282"/>
      <c r="H142" s="282"/>
      <c r="I142" s="282"/>
      <c r="J142" s="282"/>
      <c r="K142" s="282"/>
    </row>
    <row r="143" spans="2:11" ht="18.75" customHeight="1">
      <c r="B143" s="292"/>
      <c r="C143" s="292"/>
      <c r="D143" s="292"/>
      <c r="E143" s="292"/>
      <c r="F143" s="292"/>
      <c r="G143" s="292"/>
      <c r="H143" s="292"/>
      <c r="I143" s="292"/>
      <c r="J143" s="292"/>
      <c r="K143" s="292"/>
    </row>
    <row r="144" spans="2:11" ht="7.5" customHeight="1">
      <c r="B144" s="293"/>
      <c r="C144" s="294"/>
      <c r="D144" s="294"/>
      <c r="E144" s="294"/>
      <c r="F144" s="294"/>
      <c r="G144" s="294"/>
      <c r="H144" s="294"/>
      <c r="I144" s="294"/>
      <c r="J144" s="294"/>
      <c r="K144" s="295"/>
    </row>
    <row r="145" spans="2:11" ht="45" customHeight="1">
      <c r="B145" s="296"/>
      <c r="C145" s="401" t="s">
        <v>744</v>
      </c>
      <c r="D145" s="401"/>
      <c r="E145" s="401"/>
      <c r="F145" s="401"/>
      <c r="G145" s="401"/>
      <c r="H145" s="401"/>
      <c r="I145" s="401"/>
      <c r="J145" s="401"/>
      <c r="K145" s="297"/>
    </row>
    <row r="146" spans="2:11" ht="17.25" customHeight="1">
      <c r="B146" s="296"/>
      <c r="C146" s="298" t="s">
        <v>680</v>
      </c>
      <c r="D146" s="298"/>
      <c r="E146" s="298"/>
      <c r="F146" s="298" t="s">
        <v>681</v>
      </c>
      <c r="G146" s="299"/>
      <c r="H146" s="298" t="s">
        <v>116</v>
      </c>
      <c r="I146" s="298" t="s">
        <v>58</v>
      </c>
      <c r="J146" s="298" t="s">
        <v>682</v>
      </c>
      <c r="K146" s="297"/>
    </row>
    <row r="147" spans="2:11" ht="17.25" customHeight="1">
      <c r="B147" s="296"/>
      <c r="C147" s="300" t="s">
        <v>683</v>
      </c>
      <c r="D147" s="300"/>
      <c r="E147" s="300"/>
      <c r="F147" s="301" t="s">
        <v>684</v>
      </c>
      <c r="G147" s="302"/>
      <c r="H147" s="300"/>
      <c r="I147" s="300"/>
      <c r="J147" s="300" t="s">
        <v>685</v>
      </c>
      <c r="K147" s="297"/>
    </row>
    <row r="148" spans="2:11" ht="5.25" customHeight="1">
      <c r="B148" s="306"/>
      <c r="C148" s="303"/>
      <c r="D148" s="303"/>
      <c r="E148" s="303"/>
      <c r="F148" s="303"/>
      <c r="G148" s="304"/>
      <c r="H148" s="303"/>
      <c r="I148" s="303"/>
      <c r="J148" s="303"/>
      <c r="K148" s="327"/>
    </row>
    <row r="149" spans="2:11" ht="15" customHeight="1">
      <c r="B149" s="306"/>
      <c r="C149" s="331" t="s">
        <v>689</v>
      </c>
      <c r="D149" s="286"/>
      <c r="E149" s="286"/>
      <c r="F149" s="332" t="s">
        <v>686</v>
      </c>
      <c r="G149" s="286"/>
      <c r="H149" s="331" t="s">
        <v>725</v>
      </c>
      <c r="I149" s="331" t="s">
        <v>688</v>
      </c>
      <c r="J149" s="331">
        <v>120</v>
      </c>
      <c r="K149" s="327"/>
    </row>
    <row r="150" spans="2:11" ht="15" customHeight="1">
      <c r="B150" s="306"/>
      <c r="C150" s="331" t="s">
        <v>734</v>
      </c>
      <c r="D150" s="286"/>
      <c r="E150" s="286"/>
      <c r="F150" s="332" t="s">
        <v>686</v>
      </c>
      <c r="G150" s="286"/>
      <c r="H150" s="331" t="s">
        <v>745</v>
      </c>
      <c r="I150" s="331" t="s">
        <v>688</v>
      </c>
      <c r="J150" s="331" t="s">
        <v>736</v>
      </c>
      <c r="K150" s="327"/>
    </row>
    <row r="151" spans="2:11" ht="15" customHeight="1">
      <c r="B151" s="306"/>
      <c r="C151" s="331" t="s">
        <v>635</v>
      </c>
      <c r="D151" s="286"/>
      <c r="E151" s="286"/>
      <c r="F151" s="332" t="s">
        <v>686</v>
      </c>
      <c r="G151" s="286"/>
      <c r="H151" s="331" t="s">
        <v>746</v>
      </c>
      <c r="I151" s="331" t="s">
        <v>688</v>
      </c>
      <c r="J151" s="331" t="s">
        <v>736</v>
      </c>
      <c r="K151" s="327"/>
    </row>
    <row r="152" spans="2:11" ht="15" customHeight="1">
      <c r="B152" s="306"/>
      <c r="C152" s="331" t="s">
        <v>691</v>
      </c>
      <c r="D152" s="286"/>
      <c r="E152" s="286"/>
      <c r="F152" s="332" t="s">
        <v>692</v>
      </c>
      <c r="G152" s="286"/>
      <c r="H152" s="331" t="s">
        <v>725</v>
      </c>
      <c r="I152" s="331" t="s">
        <v>688</v>
      </c>
      <c r="J152" s="331">
        <v>50</v>
      </c>
      <c r="K152" s="327"/>
    </row>
    <row r="153" spans="2:11" ht="15" customHeight="1">
      <c r="B153" s="306"/>
      <c r="C153" s="331" t="s">
        <v>694</v>
      </c>
      <c r="D153" s="286"/>
      <c r="E153" s="286"/>
      <c r="F153" s="332" t="s">
        <v>686</v>
      </c>
      <c r="G153" s="286"/>
      <c r="H153" s="331" t="s">
        <v>725</v>
      </c>
      <c r="I153" s="331" t="s">
        <v>696</v>
      </c>
      <c r="J153" s="331"/>
      <c r="K153" s="327"/>
    </row>
    <row r="154" spans="2:11" ht="15" customHeight="1">
      <c r="B154" s="306"/>
      <c r="C154" s="331" t="s">
        <v>705</v>
      </c>
      <c r="D154" s="286"/>
      <c r="E154" s="286"/>
      <c r="F154" s="332" t="s">
        <v>692</v>
      </c>
      <c r="G154" s="286"/>
      <c r="H154" s="331" t="s">
        <v>725</v>
      </c>
      <c r="I154" s="331" t="s">
        <v>688</v>
      </c>
      <c r="J154" s="331">
        <v>50</v>
      </c>
      <c r="K154" s="327"/>
    </row>
    <row r="155" spans="2:11" ht="15" customHeight="1">
      <c r="B155" s="306"/>
      <c r="C155" s="331" t="s">
        <v>713</v>
      </c>
      <c r="D155" s="286"/>
      <c r="E155" s="286"/>
      <c r="F155" s="332" t="s">
        <v>692</v>
      </c>
      <c r="G155" s="286"/>
      <c r="H155" s="331" t="s">
        <v>725</v>
      </c>
      <c r="I155" s="331" t="s">
        <v>688</v>
      </c>
      <c r="J155" s="331">
        <v>50</v>
      </c>
      <c r="K155" s="327"/>
    </row>
    <row r="156" spans="2:11" ht="15" customHeight="1">
      <c r="B156" s="306"/>
      <c r="C156" s="331" t="s">
        <v>711</v>
      </c>
      <c r="D156" s="286"/>
      <c r="E156" s="286"/>
      <c r="F156" s="332" t="s">
        <v>692</v>
      </c>
      <c r="G156" s="286"/>
      <c r="H156" s="331" t="s">
        <v>725</v>
      </c>
      <c r="I156" s="331" t="s">
        <v>688</v>
      </c>
      <c r="J156" s="331">
        <v>50</v>
      </c>
      <c r="K156" s="327"/>
    </row>
    <row r="157" spans="2:11" ht="15" customHeight="1">
      <c r="B157" s="306"/>
      <c r="C157" s="331" t="s">
        <v>95</v>
      </c>
      <c r="D157" s="286"/>
      <c r="E157" s="286"/>
      <c r="F157" s="332" t="s">
        <v>686</v>
      </c>
      <c r="G157" s="286"/>
      <c r="H157" s="331" t="s">
        <v>747</v>
      </c>
      <c r="I157" s="331" t="s">
        <v>688</v>
      </c>
      <c r="J157" s="331" t="s">
        <v>748</v>
      </c>
      <c r="K157" s="327"/>
    </row>
    <row r="158" spans="2:11" ht="15" customHeight="1">
      <c r="B158" s="306"/>
      <c r="C158" s="331" t="s">
        <v>749</v>
      </c>
      <c r="D158" s="286"/>
      <c r="E158" s="286"/>
      <c r="F158" s="332" t="s">
        <v>686</v>
      </c>
      <c r="G158" s="286"/>
      <c r="H158" s="331" t="s">
        <v>750</v>
      </c>
      <c r="I158" s="331" t="s">
        <v>720</v>
      </c>
      <c r="J158" s="331"/>
      <c r="K158" s="327"/>
    </row>
    <row r="159" spans="2:11" ht="15" customHeight="1">
      <c r="B159" s="333"/>
      <c r="C159" s="315"/>
      <c r="D159" s="315"/>
      <c r="E159" s="315"/>
      <c r="F159" s="315"/>
      <c r="G159" s="315"/>
      <c r="H159" s="315"/>
      <c r="I159" s="315"/>
      <c r="J159" s="315"/>
      <c r="K159" s="334"/>
    </row>
    <row r="160" spans="2:11" ht="18.75" customHeight="1">
      <c r="B160" s="282"/>
      <c r="C160" s="286"/>
      <c r="D160" s="286"/>
      <c r="E160" s="286"/>
      <c r="F160" s="305"/>
      <c r="G160" s="286"/>
      <c r="H160" s="286"/>
      <c r="I160" s="286"/>
      <c r="J160" s="286"/>
      <c r="K160" s="282"/>
    </row>
    <row r="161" spans="2:11" ht="18.75" customHeight="1">
      <c r="B161" s="292"/>
      <c r="C161" s="292"/>
      <c r="D161" s="292"/>
      <c r="E161" s="292"/>
      <c r="F161" s="292"/>
      <c r="G161" s="292"/>
      <c r="H161" s="292"/>
      <c r="I161" s="292"/>
      <c r="J161" s="292"/>
      <c r="K161" s="292"/>
    </row>
    <row r="162" spans="2:11" ht="7.5" customHeight="1">
      <c r="B162" s="274"/>
      <c r="C162" s="275"/>
      <c r="D162" s="275"/>
      <c r="E162" s="275"/>
      <c r="F162" s="275"/>
      <c r="G162" s="275"/>
      <c r="H162" s="275"/>
      <c r="I162" s="275"/>
      <c r="J162" s="275"/>
      <c r="K162" s="276"/>
    </row>
    <row r="163" spans="2:11" ht="45" customHeight="1">
      <c r="B163" s="277"/>
      <c r="C163" s="400" t="s">
        <v>751</v>
      </c>
      <c r="D163" s="400"/>
      <c r="E163" s="400"/>
      <c r="F163" s="400"/>
      <c r="G163" s="400"/>
      <c r="H163" s="400"/>
      <c r="I163" s="400"/>
      <c r="J163" s="400"/>
      <c r="K163" s="278"/>
    </row>
    <row r="164" spans="2:11" ht="17.25" customHeight="1">
      <c r="B164" s="277"/>
      <c r="C164" s="298" t="s">
        <v>680</v>
      </c>
      <c r="D164" s="298"/>
      <c r="E164" s="298"/>
      <c r="F164" s="298" t="s">
        <v>681</v>
      </c>
      <c r="G164" s="335"/>
      <c r="H164" s="336" t="s">
        <v>116</v>
      </c>
      <c r="I164" s="336" t="s">
        <v>58</v>
      </c>
      <c r="J164" s="298" t="s">
        <v>682</v>
      </c>
      <c r="K164" s="278"/>
    </row>
    <row r="165" spans="2:11" ht="17.25" customHeight="1">
      <c r="B165" s="279"/>
      <c r="C165" s="300" t="s">
        <v>683</v>
      </c>
      <c r="D165" s="300"/>
      <c r="E165" s="300"/>
      <c r="F165" s="301" t="s">
        <v>684</v>
      </c>
      <c r="G165" s="337"/>
      <c r="H165" s="338"/>
      <c r="I165" s="338"/>
      <c r="J165" s="300" t="s">
        <v>685</v>
      </c>
      <c r="K165" s="280"/>
    </row>
    <row r="166" spans="2:11" ht="5.25" customHeight="1">
      <c r="B166" s="306"/>
      <c r="C166" s="303"/>
      <c r="D166" s="303"/>
      <c r="E166" s="303"/>
      <c r="F166" s="303"/>
      <c r="G166" s="304"/>
      <c r="H166" s="303"/>
      <c r="I166" s="303"/>
      <c r="J166" s="303"/>
      <c r="K166" s="327"/>
    </row>
    <row r="167" spans="2:11" ht="15" customHeight="1">
      <c r="B167" s="306"/>
      <c r="C167" s="286" t="s">
        <v>689</v>
      </c>
      <c r="D167" s="286"/>
      <c r="E167" s="286"/>
      <c r="F167" s="305" t="s">
        <v>686</v>
      </c>
      <c r="G167" s="286"/>
      <c r="H167" s="286" t="s">
        <v>725</v>
      </c>
      <c r="I167" s="286" t="s">
        <v>688</v>
      </c>
      <c r="J167" s="286">
        <v>120</v>
      </c>
      <c r="K167" s="327"/>
    </row>
    <row r="168" spans="2:11" ht="15" customHeight="1">
      <c r="B168" s="306"/>
      <c r="C168" s="286" t="s">
        <v>734</v>
      </c>
      <c r="D168" s="286"/>
      <c r="E168" s="286"/>
      <c r="F168" s="305" t="s">
        <v>686</v>
      </c>
      <c r="G168" s="286"/>
      <c r="H168" s="286" t="s">
        <v>735</v>
      </c>
      <c r="I168" s="286" t="s">
        <v>688</v>
      </c>
      <c r="J168" s="286" t="s">
        <v>736</v>
      </c>
      <c r="K168" s="327"/>
    </row>
    <row r="169" spans="2:11" ht="15" customHeight="1">
      <c r="B169" s="306"/>
      <c r="C169" s="286" t="s">
        <v>635</v>
      </c>
      <c r="D169" s="286"/>
      <c r="E169" s="286"/>
      <c r="F169" s="305" t="s">
        <v>686</v>
      </c>
      <c r="G169" s="286"/>
      <c r="H169" s="286" t="s">
        <v>752</v>
      </c>
      <c r="I169" s="286" t="s">
        <v>688</v>
      </c>
      <c r="J169" s="286" t="s">
        <v>736</v>
      </c>
      <c r="K169" s="327"/>
    </row>
    <row r="170" spans="2:11" ht="15" customHeight="1">
      <c r="B170" s="306"/>
      <c r="C170" s="286" t="s">
        <v>691</v>
      </c>
      <c r="D170" s="286"/>
      <c r="E170" s="286"/>
      <c r="F170" s="305" t="s">
        <v>692</v>
      </c>
      <c r="G170" s="286"/>
      <c r="H170" s="286" t="s">
        <v>752</v>
      </c>
      <c r="I170" s="286" t="s">
        <v>688</v>
      </c>
      <c r="J170" s="286">
        <v>50</v>
      </c>
      <c r="K170" s="327"/>
    </row>
    <row r="171" spans="2:11" ht="15" customHeight="1">
      <c r="B171" s="306"/>
      <c r="C171" s="286" t="s">
        <v>694</v>
      </c>
      <c r="D171" s="286"/>
      <c r="E171" s="286"/>
      <c r="F171" s="305" t="s">
        <v>686</v>
      </c>
      <c r="G171" s="286"/>
      <c r="H171" s="286" t="s">
        <v>752</v>
      </c>
      <c r="I171" s="286" t="s">
        <v>696</v>
      </c>
      <c r="J171" s="286"/>
      <c r="K171" s="327"/>
    </row>
    <row r="172" spans="2:11" ht="15" customHeight="1">
      <c r="B172" s="306"/>
      <c r="C172" s="286" t="s">
        <v>705</v>
      </c>
      <c r="D172" s="286"/>
      <c r="E172" s="286"/>
      <c r="F172" s="305" t="s">
        <v>692</v>
      </c>
      <c r="G172" s="286"/>
      <c r="H172" s="286" t="s">
        <v>752</v>
      </c>
      <c r="I172" s="286" t="s">
        <v>688</v>
      </c>
      <c r="J172" s="286">
        <v>50</v>
      </c>
      <c r="K172" s="327"/>
    </row>
    <row r="173" spans="2:11" ht="15" customHeight="1">
      <c r="B173" s="306"/>
      <c r="C173" s="286" t="s">
        <v>713</v>
      </c>
      <c r="D173" s="286"/>
      <c r="E173" s="286"/>
      <c r="F173" s="305" t="s">
        <v>692</v>
      </c>
      <c r="G173" s="286"/>
      <c r="H173" s="286" t="s">
        <v>752</v>
      </c>
      <c r="I173" s="286" t="s">
        <v>688</v>
      </c>
      <c r="J173" s="286">
        <v>50</v>
      </c>
      <c r="K173" s="327"/>
    </row>
    <row r="174" spans="2:11" ht="15" customHeight="1">
      <c r="B174" s="306"/>
      <c r="C174" s="286" t="s">
        <v>711</v>
      </c>
      <c r="D174" s="286"/>
      <c r="E174" s="286"/>
      <c r="F174" s="305" t="s">
        <v>692</v>
      </c>
      <c r="G174" s="286"/>
      <c r="H174" s="286" t="s">
        <v>752</v>
      </c>
      <c r="I174" s="286" t="s">
        <v>688</v>
      </c>
      <c r="J174" s="286">
        <v>50</v>
      </c>
      <c r="K174" s="327"/>
    </row>
    <row r="175" spans="2:11" ht="15" customHeight="1">
      <c r="B175" s="306"/>
      <c r="C175" s="286" t="s">
        <v>115</v>
      </c>
      <c r="D175" s="286"/>
      <c r="E175" s="286"/>
      <c r="F175" s="305" t="s">
        <v>686</v>
      </c>
      <c r="G175" s="286"/>
      <c r="H175" s="286" t="s">
        <v>753</v>
      </c>
      <c r="I175" s="286" t="s">
        <v>754</v>
      </c>
      <c r="J175" s="286"/>
      <c r="K175" s="327"/>
    </row>
    <row r="176" spans="2:11" ht="15" customHeight="1">
      <c r="B176" s="306"/>
      <c r="C176" s="286" t="s">
        <v>58</v>
      </c>
      <c r="D176" s="286"/>
      <c r="E176" s="286"/>
      <c r="F176" s="305" t="s">
        <v>686</v>
      </c>
      <c r="G176" s="286"/>
      <c r="H176" s="286" t="s">
        <v>755</v>
      </c>
      <c r="I176" s="286" t="s">
        <v>756</v>
      </c>
      <c r="J176" s="286">
        <v>1</v>
      </c>
      <c r="K176" s="327"/>
    </row>
    <row r="177" spans="2:11" ht="15" customHeight="1">
      <c r="B177" s="306"/>
      <c r="C177" s="286" t="s">
        <v>54</v>
      </c>
      <c r="D177" s="286"/>
      <c r="E177" s="286"/>
      <c r="F177" s="305" t="s">
        <v>686</v>
      </c>
      <c r="G177" s="286"/>
      <c r="H177" s="286" t="s">
        <v>757</v>
      </c>
      <c r="I177" s="286" t="s">
        <v>688</v>
      </c>
      <c r="J177" s="286">
        <v>20</v>
      </c>
      <c r="K177" s="327"/>
    </row>
    <row r="178" spans="2:11" ht="15" customHeight="1">
      <c r="B178" s="306"/>
      <c r="C178" s="286" t="s">
        <v>116</v>
      </c>
      <c r="D178" s="286"/>
      <c r="E178" s="286"/>
      <c r="F178" s="305" t="s">
        <v>686</v>
      </c>
      <c r="G178" s="286"/>
      <c r="H178" s="286" t="s">
        <v>758</v>
      </c>
      <c r="I178" s="286" t="s">
        <v>688</v>
      </c>
      <c r="J178" s="286">
        <v>255</v>
      </c>
      <c r="K178" s="327"/>
    </row>
    <row r="179" spans="2:11" ht="15" customHeight="1">
      <c r="B179" s="306"/>
      <c r="C179" s="286" t="s">
        <v>117</v>
      </c>
      <c r="D179" s="286"/>
      <c r="E179" s="286"/>
      <c r="F179" s="305" t="s">
        <v>686</v>
      </c>
      <c r="G179" s="286"/>
      <c r="H179" s="286" t="s">
        <v>651</v>
      </c>
      <c r="I179" s="286" t="s">
        <v>688</v>
      </c>
      <c r="J179" s="286">
        <v>10</v>
      </c>
      <c r="K179" s="327"/>
    </row>
    <row r="180" spans="2:11" ht="15" customHeight="1">
      <c r="B180" s="306"/>
      <c r="C180" s="286" t="s">
        <v>118</v>
      </c>
      <c r="D180" s="286"/>
      <c r="E180" s="286"/>
      <c r="F180" s="305" t="s">
        <v>686</v>
      </c>
      <c r="G180" s="286"/>
      <c r="H180" s="286" t="s">
        <v>759</v>
      </c>
      <c r="I180" s="286" t="s">
        <v>720</v>
      </c>
      <c r="J180" s="286"/>
      <c r="K180" s="327"/>
    </row>
    <row r="181" spans="2:11" ht="15" customHeight="1">
      <c r="B181" s="306"/>
      <c r="C181" s="286" t="s">
        <v>760</v>
      </c>
      <c r="D181" s="286"/>
      <c r="E181" s="286"/>
      <c r="F181" s="305" t="s">
        <v>686</v>
      </c>
      <c r="G181" s="286"/>
      <c r="H181" s="286" t="s">
        <v>761</v>
      </c>
      <c r="I181" s="286" t="s">
        <v>720</v>
      </c>
      <c r="J181" s="286"/>
      <c r="K181" s="327"/>
    </row>
    <row r="182" spans="2:11" ht="15" customHeight="1">
      <c r="B182" s="306"/>
      <c r="C182" s="286" t="s">
        <v>749</v>
      </c>
      <c r="D182" s="286"/>
      <c r="E182" s="286"/>
      <c r="F182" s="305" t="s">
        <v>686</v>
      </c>
      <c r="G182" s="286"/>
      <c r="H182" s="286" t="s">
        <v>762</v>
      </c>
      <c r="I182" s="286" t="s">
        <v>720</v>
      </c>
      <c r="J182" s="286"/>
      <c r="K182" s="327"/>
    </row>
    <row r="183" spans="2:11" ht="15" customHeight="1">
      <c r="B183" s="306"/>
      <c r="C183" s="286" t="s">
        <v>120</v>
      </c>
      <c r="D183" s="286"/>
      <c r="E183" s="286"/>
      <c r="F183" s="305" t="s">
        <v>692</v>
      </c>
      <c r="G183" s="286"/>
      <c r="H183" s="286" t="s">
        <v>763</v>
      </c>
      <c r="I183" s="286" t="s">
        <v>688</v>
      </c>
      <c r="J183" s="286">
        <v>50</v>
      </c>
      <c r="K183" s="327"/>
    </row>
    <row r="184" spans="2:11" ht="15" customHeight="1">
      <c r="B184" s="306"/>
      <c r="C184" s="286" t="s">
        <v>764</v>
      </c>
      <c r="D184" s="286"/>
      <c r="E184" s="286"/>
      <c r="F184" s="305" t="s">
        <v>692</v>
      </c>
      <c r="G184" s="286"/>
      <c r="H184" s="286" t="s">
        <v>765</v>
      </c>
      <c r="I184" s="286" t="s">
        <v>766</v>
      </c>
      <c r="J184" s="286"/>
      <c r="K184" s="327"/>
    </row>
    <row r="185" spans="2:11" ht="15" customHeight="1">
      <c r="B185" s="306"/>
      <c r="C185" s="286" t="s">
        <v>767</v>
      </c>
      <c r="D185" s="286"/>
      <c r="E185" s="286"/>
      <c r="F185" s="305" t="s">
        <v>692</v>
      </c>
      <c r="G185" s="286"/>
      <c r="H185" s="286" t="s">
        <v>768</v>
      </c>
      <c r="I185" s="286" t="s">
        <v>766</v>
      </c>
      <c r="J185" s="286"/>
      <c r="K185" s="327"/>
    </row>
    <row r="186" spans="2:11" ht="15" customHeight="1">
      <c r="B186" s="306"/>
      <c r="C186" s="286" t="s">
        <v>769</v>
      </c>
      <c r="D186" s="286"/>
      <c r="E186" s="286"/>
      <c r="F186" s="305" t="s">
        <v>692</v>
      </c>
      <c r="G186" s="286"/>
      <c r="H186" s="286" t="s">
        <v>770</v>
      </c>
      <c r="I186" s="286" t="s">
        <v>766</v>
      </c>
      <c r="J186" s="286"/>
      <c r="K186" s="327"/>
    </row>
    <row r="187" spans="2:11" ht="15" customHeight="1">
      <c r="B187" s="306"/>
      <c r="C187" s="339" t="s">
        <v>771</v>
      </c>
      <c r="D187" s="286"/>
      <c r="E187" s="286"/>
      <c r="F187" s="305" t="s">
        <v>692</v>
      </c>
      <c r="G187" s="286"/>
      <c r="H187" s="286" t="s">
        <v>772</v>
      </c>
      <c r="I187" s="286" t="s">
        <v>773</v>
      </c>
      <c r="J187" s="340" t="s">
        <v>774</v>
      </c>
      <c r="K187" s="327"/>
    </row>
    <row r="188" spans="2:11" ht="15" customHeight="1">
      <c r="B188" s="306"/>
      <c r="C188" s="291" t="s">
        <v>43</v>
      </c>
      <c r="D188" s="286"/>
      <c r="E188" s="286"/>
      <c r="F188" s="305" t="s">
        <v>686</v>
      </c>
      <c r="G188" s="286"/>
      <c r="H188" s="282" t="s">
        <v>775</v>
      </c>
      <c r="I188" s="286" t="s">
        <v>776</v>
      </c>
      <c r="J188" s="286"/>
      <c r="K188" s="327"/>
    </row>
    <row r="189" spans="2:11" ht="15" customHeight="1">
      <c r="B189" s="306"/>
      <c r="C189" s="291" t="s">
        <v>777</v>
      </c>
      <c r="D189" s="286"/>
      <c r="E189" s="286"/>
      <c r="F189" s="305" t="s">
        <v>686</v>
      </c>
      <c r="G189" s="286"/>
      <c r="H189" s="286" t="s">
        <v>778</v>
      </c>
      <c r="I189" s="286" t="s">
        <v>720</v>
      </c>
      <c r="J189" s="286"/>
      <c r="K189" s="327"/>
    </row>
    <row r="190" spans="2:11" ht="15" customHeight="1">
      <c r="B190" s="306"/>
      <c r="C190" s="291" t="s">
        <v>779</v>
      </c>
      <c r="D190" s="286"/>
      <c r="E190" s="286"/>
      <c r="F190" s="305" t="s">
        <v>686</v>
      </c>
      <c r="G190" s="286"/>
      <c r="H190" s="286" t="s">
        <v>780</v>
      </c>
      <c r="I190" s="286" t="s">
        <v>720</v>
      </c>
      <c r="J190" s="286"/>
      <c r="K190" s="327"/>
    </row>
    <row r="191" spans="2:11" ht="15" customHeight="1">
      <c r="B191" s="306"/>
      <c r="C191" s="291" t="s">
        <v>781</v>
      </c>
      <c r="D191" s="286"/>
      <c r="E191" s="286"/>
      <c r="F191" s="305" t="s">
        <v>692</v>
      </c>
      <c r="G191" s="286"/>
      <c r="H191" s="286" t="s">
        <v>782</v>
      </c>
      <c r="I191" s="286" t="s">
        <v>720</v>
      </c>
      <c r="J191" s="286"/>
      <c r="K191" s="327"/>
    </row>
    <row r="192" spans="2:11" ht="15" customHeight="1">
      <c r="B192" s="333"/>
      <c r="C192" s="341"/>
      <c r="D192" s="315"/>
      <c r="E192" s="315"/>
      <c r="F192" s="315"/>
      <c r="G192" s="315"/>
      <c r="H192" s="315"/>
      <c r="I192" s="315"/>
      <c r="J192" s="315"/>
      <c r="K192" s="334"/>
    </row>
    <row r="193" spans="2:11" ht="18.75" customHeight="1">
      <c r="B193" s="282"/>
      <c r="C193" s="286"/>
      <c r="D193" s="286"/>
      <c r="E193" s="286"/>
      <c r="F193" s="305"/>
      <c r="G193" s="286"/>
      <c r="H193" s="286"/>
      <c r="I193" s="286"/>
      <c r="J193" s="286"/>
      <c r="K193" s="282"/>
    </row>
    <row r="194" spans="2:11" ht="18.75" customHeight="1">
      <c r="B194" s="282"/>
      <c r="C194" s="286"/>
      <c r="D194" s="286"/>
      <c r="E194" s="286"/>
      <c r="F194" s="305"/>
      <c r="G194" s="286"/>
      <c r="H194" s="286"/>
      <c r="I194" s="286"/>
      <c r="J194" s="286"/>
      <c r="K194" s="282"/>
    </row>
    <row r="195" spans="2:11" ht="18.75" customHeight="1">
      <c r="B195" s="292"/>
      <c r="C195" s="292"/>
      <c r="D195" s="292"/>
      <c r="E195" s="292"/>
      <c r="F195" s="292"/>
      <c r="G195" s="292"/>
      <c r="H195" s="292"/>
      <c r="I195" s="292"/>
      <c r="J195" s="292"/>
      <c r="K195" s="292"/>
    </row>
    <row r="196" spans="2:11">
      <c r="B196" s="274"/>
      <c r="C196" s="275"/>
      <c r="D196" s="275"/>
      <c r="E196" s="275"/>
      <c r="F196" s="275"/>
      <c r="G196" s="275"/>
      <c r="H196" s="275"/>
      <c r="I196" s="275"/>
      <c r="J196" s="275"/>
      <c r="K196" s="276"/>
    </row>
    <row r="197" spans="2:11" ht="20.6">
      <c r="B197" s="277"/>
      <c r="C197" s="400" t="s">
        <v>783</v>
      </c>
      <c r="D197" s="400"/>
      <c r="E197" s="400"/>
      <c r="F197" s="400"/>
      <c r="G197" s="400"/>
      <c r="H197" s="400"/>
      <c r="I197" s="400"/>
      <c r="J197" s="400"/>
      <c r="K197" s="278"/>
    </row>
    <row r="198" spans="2:11" ht="25.5" customHeight="1">
      <c r="B198" s="277"/>
      <c r="C198" s="342" t="s">
        <v>784</v>
      </c>
      <c r="D198" s="342"/>
      <c r="E198" s="342"/>
      <c r="F198" s="342" t="s">
        <v>785</v>
      </c>
      <c r="G198" s="343"/>
      <c r="H198" s="399" t="s">
        <v>786</v>
      </c>
      <c r="I198" s="399"/>
      <c r="J198" s="399"/>
      <c r="K198" s="278"/>
    </row>
    <row r="199" spans="2:11" ht="5.25" customHeight="1">
      <c r="B199" s="306"/>
      <c r="C199" s="303"/>
      <c r="D199" s="303"/>
      <c r="E199" s="303"/>
      <c r="F199" s="303"/>
      <c r="G199" s="286"/>
      <c r="H199" s="303"/>
      <c r="I199" s="303"/>
      <c r="J199" s="303"/>
      <c r="K199" s="327"/>
    </row>
    <row r="200" spans="2:11" ht="15" customHeight="1">
      <c r="B200" s="306"/>
      <c r="C200" s="286" t="s">
        <v>776</v>
      </c>
      <c r="D200" s="286"/>
      <c r="E200" s="286"/>
      <c r="F200" s="305" t="s">
        <v>44</v>
      </c>
      <c r="G200" s="286"/>
      <c r="H200" s="397" t="s">
        <v>787</v>
      </c>
      <c r="I200" s="397"/>
      <c r="J200" s="397"/>
      <c r="K200" s="327"/>
    </row>
    <row r="201" spans="2:11" ht="15" customHeight="1">
      <c r="B201" s="306"/>
      <c r="C201" s="312"/>
      <c r="D201" s="286"/>
      <c r="E201" s="286"/>
      <c r="F201" s="305" t="s">
        <v>45</v>
      </c>
      <c r="G201" s="286"/>
      <c r="H201" s="397" t="s">
        <v>788</v>
      </c>
      <c r="I201" s="397"/>
      <c r="J201" s="397"/>
      <c r="K201" s="327"/>
    </row>
    <row r="202" spans="2:11" ht="15" customHeight="1">
      <c r="B202" s="306"/>
      <c r="C202" s="312"/>
      <c r="D202" s="286"/>
      <c r="E202" s="286"/>
      <c r="F202" s="305" t="s">
        <v>48</v>
      </c>
      <c r="G202" s="286"/>
      <c r="H202" s="397" t="s">
        <v>789</v>
      </c>
      <c r="I202" s="397"/>
      <c r="J202" s="397"/>
      <c r="K202" s="327"/>
    </row>
    <row r="203" spans="2:11" ht="15" customHeight="1">
      <c r="B203" s="306"/>
      <c r="C203" s="286"/>
      <c r="D203" s="286"/>
      <c r="E203" s="286"/>
      <c r="F203" s="305" t="s">
        <v>46</v>
      </c>
      <c r="G203" s="286"/>
      <c r="H203" s="397" t="s">
        <v>790</v>
      </c>
      <c r="I203" s="397"/>
      <c r="J203" s="397"/>
      <c r="K203" s="327"/>
    </row>
    <row r="204" spans="2:11" ht="15" customHeight="1">
      <c r="B204" s="306"/>
      <c r="C204" s="286"/>
      <c r="D204" s="286"/>
      <c r="E204" s="286"/>
      <c r="F204" s="305" t="s">
        <v>47</v>
      </c>
      <c r="G204" s="286"/>
      <c r="H204" s="397" t="s">
        <v>791</v>
      </c>
      <c r="I204" s="397"/>
      <c r="J204" s="397"/>
      <c r="K204" s="327"/>
    </row>
    <row r="205" spans="2:11" ht="15" customHeight="1">
      <c r="B205" s="306"/>
      <c r="C205" s="286"/>
      <c r="D205" s="286"/>
      <c r="E205" s="286"/>
      <c r="F205" s="305"/>
      <c r="G205" s="286"/>
      <c r="H205" s="286"/>
      <c r="I205" s="286"/>
      <c r="J205" s="286"/>
      <c r="K205" s="327"/>
    </row>
    <row r="206" spans="2:11" ht="15" customHeight="1">
      <c r="B206" s="306"/>
      <c r="C206" s="286" t="s">
        <v>732</v>
      </c>
      <c r="D206" s="286"/>
      <c r="E206" s="286"/>
      <c r="F206" s="305" t="s">
        <v>80</v>
      </c>
      <c r="G206" s="286"/>
      <c r="H206" s="397" t="s">
        <v>792</v>
      </c>
      <c r="I206" s="397"/>
      <c r="J206" s="397"/>
      <c r="K206" s="327"/>
    </row>
    <row r="207" spans="2:11" ht="15" customHeight="1">
      <c r="B207" s="306"/>
      <c r="C207" s="312"/>
      <c r="D207" s="286"/>
      <c r="E207" s="286"/>
      <c r="F207" s="305" t="s">
        <v>629</v>
      </c>
      <c r="G207" s="286"/>
      <c r="H207" s="397" t="s">
        <v>630</v>
      </c>
      <c r="I207" s="397"/>
      <c r="J207" s="397"/>
      <c r="K207" s="327"/>
    </row>
    <row r="208" spans="2:11" ht="15" customHeight="1">
      <c r="B208" s="306"/>
      <c r="C208" s="286"/>
      <c r="D208" s="286"/>
      <c r="E208" s="286"/>
      <c r="F208" s="305" t="s">
        <v>627</v>
      </c>
      <c r="G208" s="286"/>
      <c r="H208" s="397" t="s">
        <v>793</v>
      </c>
      <c r="I208" s="397"/>
      <c r="J208" s="397"/>
      <c r="K208" s="327"/>
    </row>
    <row r="209" spans="2:11" ht="15" customHeight="1">
      <c r="B209" s="344"/>
      <c r="C209" s="312"/>
      <c r="D209" s="312"/>
      <c r="E209" s="312"/>
      <c r="F209" s="305" t="s">
        <v>631</v>
      </c>
      <c r="G209" s="291"/>
      <c r="H209" s="398" t="s">
        <v>632</v>
      </c>
      <c r="I209" s="398"/>
      <c r="J209" s="398"/>
      <c r="K209" s="345"/>
    </row>
    <row r="210" spans="2:11" ht="15" customHeight="1">
      <c r="B210" s="344"/>
      <c r="C210" s="312"/>
      <c r="D210" s="312"/>
      <c r="E210" s="312"/>
      <c r="F210" s="305" t="s">
        <v>633</v>
      </c>
      <c r="G210" s="291"/>
      <c r="H210" s="398" t="s">
        <v>612</v>
      </c>
      <c r="I210" s="398"/>
      <c r="J210" s="398"/>
      <c r="K210" s="345"/>
    </row>
    <row r="211" spans="2:11" ht="15" customHeight="1">
      <c r="B211" s="344"/>
      <c r="C211" s="312"/>
      <c r="D211" s="312"/>
      <c r="E211" s="312"/>
      <c r="F211" s="346"/>
      <c r="G211" s="291"/>
      <c r="H211" s="347"/>
      <c r="I211" s="347"/>
      <c r="J211" s="347"/>
      <c r="K211" s="345"/>
    </row>
    <row r="212" spans="2:11" ht="15" customHeight="1">
      <c r="B212" s="344"/>
      <c r="C212" s="286" t="s">
        <v>756</v>
      </c>
      <c r="D212" s="312"/>
      <c r="E212" s="312"/>
      <c r="F212" s="305">
        <v>1</v>
      </c>
      <c r="G212" s="291"/>
      <c r="H212" s="398" t="s">
        <v>794</v>
      </c>
      <c r="I212" s="398"/>
      <c r="J212" s="398"/>
      <c r="K212" s="345"/>
    </row>
    <row r="213" spans="2:11" ht="15" customHeight="1">
      <c r="B213" s="344"/>
      <c r="C213" s="312"/>
      <c r="D213" s="312"/>
      <c r="E213" s="312"/>
      <c r="F213" s="305">
        <v>2</v>
      </c>
      <c r="G213" s="291"/>
      <c r="H213" s="398" t="s">
        <v>795</v>
      </c>
      <c r="I213" s="398"/>
      <c r="J213" s="398"/>
      <c r="K213" s="345"/>
    </row>
    <row r="214" spans="2:11" ht="15" customHeight="1">
      <c r="B214" s="344"/>
      <c r="C214" s="312"/>
      <c r="D214" s="312"/>
      <c r="E214" s="312"/>
      <c r="F214" s="305">
        <v>3</v>
      </c>
      <c r="G214" s="291"/>
      <c r="H214" s="398" t="s">
        <v>796</v>
      </c>
      <c r="I214" s="398"/>
      <c r="J214" s="398"/>
      <c r="K214" s="345"/>
    </row>
    <row r="215" spans="2:11" ht="15" customHeight="1">
      <c r="B215" s="344"/>
      <c r="C215" s="312"/>
      <c r="D215" s="312"/>
      <c r="E215" s="312"/>
      <c r="F215" s="305">
        <v>4</v>
      </c>
      <c r="G215" s="291"/>
      <c r="H215" s="398" t="s">
        <v>797</v>
      </c>
      <c r="I215" s="398"/>
      <c r="J215" s="398"/>
      <c r="K215" s="345"/>
    </row>
    <row r="216" spans="2:11" ht="12.75" customHeight="1">
      <c r="B216" s="348"/>
      <c r="C216" s="349"/>
      <c r="D216" s="349"/>
      <c r="E216" s="349"/>
      <c r="F216" s="349"/>
      <c r="G216" s="349"/>
      <c r="H216" s="349"/>
      <c r="I216" s="349"/>
      <c r="J216" s="349"/>
      <c r="K216" s="350"/>
    </row>
  </sheetData>
  <sheetProtection algorithmName="SHA-512" hashValue="dm/t9B59lP0L+Dn63h/0L8nX2H+r2/8axznaoRx/+iysR8lHVdNYlUaOIRfH1DZpAte95hx0OjOetqEjseTPnQ==" saltValue="5wGGRMVrjPs68VIHz9tEng==" spinCount="100000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02122024-02-01 - Nová stř...</vt:lpstr>
      <vt:lpstr>02122024-02-02 - Nová stř...</vt:lpstr>
      <vt:lpstr>Pokyny pro vyplnění</vt:lpstr>
      <vt:lpstr>'02122024-02-01 - Nová stř...'!Názvy_tisku</vt:lpstr>
      <vt:lpstr>'02122024-02-02 - Nová stř...'!Názvy_tisku</vt:lpstr>
      <vt:lpstr>'Rekapitulace stavby'!Názvy_tisku</vt:lpstr>
      <vt:lpstr>'02122024-02-01 - Nová stř...'!Oblast_tisku</vt:lpstr>
      <vt:lpstr>'02122024-02-02 - Nová stř...'!Oblast_tisku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DESKTOP-B7TPK0V\admin</dc:creator>
  <cp:lastModifiedBy>admin</cp:lastModifiedBy>
  <dcterms:created xsi:type="dcterms:W3CDTF">2025-02-19T09:26:54Z</dcterms:created>
  <dcterms:modified xsi:type="dcterms:W3CDTF">2025-02-19T09:27:00Z</dcterms:modified>
</cp:coreProperties>
</file>